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drawings/drawing2.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workbookPassword="AF18" lockStructure="1" lockWindows="0"/>
  <bookViews>
    <workbookView visibility="visible" minimized="0" showHorizontalScroll="1" showVerticalScroll="1" showSheetTabs="1" xWindow="0" yWindow="0" windowWidth="16384" windowHeight="8192" tabRatio="500" firstSheet="0" activeTab="0" autoFilterDateGrouping="1"/>
  </bookViews>
  <sheets>
    <sheet xmlns:r="http://schemas.openxmlformats.org/officeDocument/2006/relationships" name="Cover" sheetId="1" state="visible" r:id="rId1"/>
    <sheet xmlns:r="http://schemas.openxmlformats.org/officeDocument/2006/relationships" name="Settings" sheetId="2" state="visible" r:id="rId2"/>
    <sheet xmlns:r="http://schemas.openxmlformats.org/officeDocument/2006/relationships" name="Risk Register" sheetId="3" state="visible" r:id="rId3"/>
    <sheet xmlns:r="http://schemas.openxmlformats.org/officeDocument/2006/relationships" name="Risk Matrix" sheetId="4" state="visible" r:id="rId4"/>
    <sheet xmlns:r="http://schemas.openxmlformats.org/officeDocument/2006/relationships" name="Dashboard" sheetId="5" state="visible" r:id="rId5"/>
  </sheets>
  <definedNames>
    <definedName name="_xlnm._FilterDatabase" localSheetId="2" hidden="1">'Risk Register'!$A$1:$R$41</definedName>
  </definedNames>
  <calcPr calcId="124519" fullCalcOnLoad="1" refMode="A1" iterate="0" iterateCount="100" iterateDelta="0.0001"/>
</workbook>
</file>

<file path=xl/styles.xml><?xml version="1.0" encoding="utf-8"?>
<styleSheet xmlns="http://schemas.openxmlformats.org/spreadsheetml/2006/main">
  <numFmts count="0"/>
  <fonts count="25">
    <font>
      <name val="Calibri"/>
      <charset val="1"/>
      <family val="2"/>
      <color theme="1"/>
      <sz val="11"/>
    </font>
    <font>
      <name val="Arial"/>
      <family val="0"/>
      <sz val="10"/>
    </font>
    <font>
      <name val="Arial"/>
      <family val="0"/>
      <sz val="10"/>
    </font>
    <font>
      <name val="Arial"/>
      <family val="0"/>
      <sz val="10"/>
    </font>
    <font>
      <name val="Calibri"/>
      <charset val="1"/>
      <family val="0"/>
      <b val="1"/>
      <color rgb="FF071F3B"/>
      <sz val="22"/>
    </font>
    <font>
      <name val="Calibri"/>
      <charset val="1"/>
      <family val="0"/>
      <i val="1"/>
      <color rgb="FF087F83"/>
      <sz val="11"/>
    </font>
    <font>
      <name val="Calibri"/>
      <charset val="1"/>
      <family val="0"/>
      <color rgb="FF667789"/>
      <sz val="11"/>
    </font>
    <font>
      <name val="Calibri"/>
      <charset val="1"/>
      <family val="0"/>
      <b val="1"/>
      <color rgb="FF071F3B"/>
      <sz val="13"/>
    </font>
    <font>
      <name val="Calibri"/>
      <charset val="1"/>
      <family val="0"/>
      <color rgb="FF173047"/>
      <sz val="10"/>
    </font>
    <font>
      <name val="Calibri"/>
      <charset val="1"/>
      <family val="0"/>
      <i val="1"/>
      <color rgb="FF667789"/>
      <sz val="9"/>
    </font>
    <font>
      <name val="Calibri"/>
      <charset val="1"/>
      <family val="0"/>
      <color rgb="FF667789"/>
      <sz val="9"/>
    </font>
    <font>
      <name val="Calibri"/>
      <charset val="1"/>
      <family val="0"/>
      <b val="1"/>
      <color rgb="FFFFFFFF"/>
      <sz val="11"/>
    </font>
    <font>
      <name val="Calibri"/>
      <charset val="1"/>
      <family val="0"/>
      <b val="1"/>
      <color rgb="FF173047"/>
      <sz val="10"/>
    </font>
    <font>
      <name val="Calibri"/>
      <charset val="1"/>
      <family val="0"/>
      <b val="1"/>
      <color rgb="FF071F3B"/>
      <sz val="16"/>
    </font>
    <font>
      <name val="Cambria"/>
      <charset val="1"/>
      <family val="0"/>
      <b val="1"/>
      <color rgb="FFFFFFFF"/>
      <sz val="10"/>
    </font>
    <font>
      <name val="Calibri"/>
      <charset val="1"/>
      <family val="0"/>
      <b val="1"/>
      <color rgb="FF173047"/>
      <sz val="14"/>
    </font>
    <font>
      <name val="Cambria"/>
      <charset val="1"/>
      <family val="0"/>
      <b val="1"/>
      <color rgb="FFFFFFFF"/>
      <sz val="14"/>
    </font>
    <font>
      <name val="Cambria"/>
      <charset val="1"/>
      <family val="0"/>
      <b val="1"/>
      <color rgb="FF071F3B"/>
      <sz val="10"/>
    </font>
    <font>
      <name val="Cambria"/>
      <charset val="1"/>
      <family val="0"/>
      <b val="1"/>
      <color rgb="FF173047"/>
      <sz val="10"/>
    </font>
    <font>
      <name val="Calibri"/>
      <charset val="1"/>
      <family val="0"/>
      <b val="1"/>
      <color rgb="FF071F3B"/>
      <sz val="18"/>
    </font>
    <font>
      <name val="Calibri"/>
      <charset val="1"/>
      <family val="0"/>
      <b val="1"/>
      <color rgb="FFD4E2EB"/>
      <sz val="9"/>
    </font>
    <font>
      <name val="Calibri"/>
      <charset val="1"/>
      <family val="0"/>
      <b val="1"/>
      <color rgb="FFF0CB67"/>
      <sz val="22"/>
    </font>
    <font>
      <name val="Calibri"/>
      <family val="2"/>
      <b val="1"/>
      <color rgb="FF000000"/>
      <sz val="18"/>
    </font>
    <font>
      <name val="Calibri"/>
      <family val="2"/>
      <color rgb="FF000000"/>
      <sz val="10"/>
    </font>
    <font>
      <name val="Calibri"/>
      <family val="2"/>
      <b val="1"/>
      <color rgb="FF000000"/>
      <sz val="10"/>
    </font>
  </fonts>
  <fills count="9">
    <fill>
      <patternFill/>
    </fill>
    <fill>
      <patternFill patternType="gray125"/>
    </fill>
    <fill>
      <patternFill patternType="solid">
        <fgColor rgb="FF071F3B"/>
        <bgColor rgb="FF173047"/>
      </patternFill>
    </fill>
    <fill>
      <patternFill patternType="solid">
        <fgColor rgb="FF087F83"/>
        <bgColor rgb="FF008080"/>
      </patternFill>
    </fill>
    <fill>
      <patternFill patternType="solid">
        <fgColor rgb="FFEAF7F7"/>
        <bgColor rgb="FFFFFFFF"/>
      </patternFill>
    </fill>
    <fill>
      <patternFill patternType="solid">
        <fgColor rgb="FFFFE066"/>
        <bgColor rgb="FFF0CB67"/>
      </patternFill>
    </fill>
    <fill>
      <patternFill patternType="solid">
        <fgColor rgb="FFFFA94D"/>
        <bgColor rgb="FFD8A72B"/>
      </patternFill>
    </fill>
    <fill>
      <patternFill patternType="solid">
        <fgColor rgb="FFFF6B6B"/>
        <bgColor rgb="FFFF6600"/>
      </patternFill>
    </fill>
    <fill>
      <patternFill patternType="solid">
        <fgColor rgb="FFC3F6C3"/>
        <bgColor rgb="FFD4E2EB"/>
      </patternFill>
    </fill>
  </fills>
  <borders count="3">
    <border>
      <left/>
      <right/>
      <top/>
      <bottom/>
      <diagonal/>
    </border>
    <border>
      <left/>
      <right/>
      <top/>
      <bottom style="medium">
        <color rgb="FFD8A72B"/>
      </bottom>
      <diagonal/>
    </border>
    <border>
      <left style="thin">
        <color rgb="FFDCE6EB"/>
      </left>
      <right style="thin">
        <color rgb="FFDCE6EB"/>
      </right>
      <top style="thin">
        <color rgb="FFDCE6EB"/>
      </top>
      <bottom style="thin">
        <color rgb="FFDCE6EB"/>
      </bottom>
      <diagonal/>
    </border>
  </borders>
  <cellStyleXfs count="6">
    <xf numFmtId="0" fontId="0" fillId="0" borderId="0" applyAlignment="1">
      <alignment horizontal="general" vertical="bottom"/>
    </xf>
    <xf numFmtId="43" fontId="3" fillId="0" borderId="0"/>
    <xf numFmtId="41" fontId="3" fillId="0" borderId="0"/>
    <xf numFmtId="44" fontId="3" fillId="0" borderId="0"/>
    <xf numFmtId="42" fontId="3" fillId="0" borderId="0"/>
    <xf numFmtId="9" fontId="3" fillId="0" borderId="0"/>
  </cellStyleXfs>
  <cellXfs count="63">
    <xf numFmtId="0" fontId="0" fillId="0" borderId="0" applyAlignment="1" pivotButton="0" quotePrefix="0" xfId="0">
      <alignment horizontal="general" vertical="bottom"/>
    </xf>
    <xf numFmtId="0" fontId="4" fillId="0" borderId="0" applyAlignment="1" pivotButton="0" quotePrefix="0" xfId="0">
      <alignment horizontal="general" vertical="bottom"/>
    </xf>
    <xf numFmtId="0" fontId="5" fillId="0" borderId="0" applyAlignment="1" pivotButton="0" quotePrefix="0" xfId="0">
      <alignment horizontal="general" vertical="bottom"/>
    </xf>
    <xf numFmtId="0" fontId="0" fillId="0" borderId="1" applyAlignment="1" pivotButton="0" quotePrefix="0" xfId="0">
      <alignment horizontal="general" vertical="bottom"/>
    </xf>
    <xf numFmtId="0" fontId="6" fillId="0" borderId="0" applyAlignment="1" pivotButton="0" quotePrefix="0" xfId="0">
      <alignment horizontal="general" vertical="top" wrapText="1"/>
    </xf>
    <xf numFmtId="0" fontId="7" fillId="0" borderId="0" applyAlignment="1" pivotButton="0" quotePrefix="0" xfId="0">
      <alignment horizontal="general" vertical="bottom"/>
    </xf>
    <xf numFmtId="0" fontId="8" fillId="0" borderId="0" applyAlignment="1" pivotButton="0" quotePrefix="0" xfId="0">
      <alignment horizontal="general" vertical="top" wrapText="1"/>
    </xf>
    <xf numFmtId="0" fontId="9" fillId="0" borderId="0" applyAlignment="1" pivotButton="0" quotePrefix="0" xfId="0">
      <alignment horizontal="general" vertical="top" wrapText="1"/>
    </xf>
    <xf numFmtId="0" fontId="10" fillId="0" borderId="0" applyAlignment="1" pivotButton="0" quotePrefix="0" xfId="0">
      <alignment horizontal="general" vertical="bottom"/>
    </xf>
    <xf numFmtId="0" fontId="11" fillId="2" borderId="2" applyAlignment="1" pivotButton="0" quotePrefix="0" xfId="0">
      <alignment horizontal="center" vertical="center" wrapText="1"/>
    </xf>
    <xf numFmtId="0" fontId="8" fillId="0" borderId="0" applyAlignment="1" pivotButton="0" quotePrefix="0" xfId="0">
      <alignment horizontal="general" vertical="bottom"/>
    </xf>
    <xf numFmtId="0" fontId="11" fillId="3" borderId="2" applyAlignment="1" pivotButton="0" quotePrefix="0" xfId="0">
      <alignment horizontal="center" vertical="center" wrapText="1"/>
    </xf>
    <xf numFmtId="0" fontId="8" fillId="0" borderId="2" applyAlignment="1" pivotButton="0" quotePrefix="0" xfId="0">
      <alignment horizontal="center" vertical="center" wrapText="1"/>
    </xf>
    <xf numFmtId="0" fontId="12" fillId="0" borderId="2" applyAlignment="1" pivotButton="0" quotePrefix="0" xfId="0">
      <alignment horizontal="center" vertical="center" wrapText="1"/>
    </xf>
    <xf numFmtId="0" fontId="8" fillId="0" borderId="2" applyAlignment="1" pivotButton="0" quotePrefix="0" xfId="0">
      <alignment horizontal="left" vertical="center" wrapText="1"/>
    </xf>
    <xf numFmtId="0" fontId="12" fillId="4" borderId="2" applyAlignment="1" pivotButton="0" quotePrefix="0" xfId="0">
      <alignment horizontal="center" vertical="center" wrapText="1"/>
    </xf>
    <xf numFmtId="0" fontId="13" fillId="0" borderId="0" applyAlignment="1" pivotButton="0" quotePrefix="0" xfId="0">
      <alignment horizontal="center" vertical="center"/>
    </xf>
    <xf numFmtId="0" fontId="14" fillId="2" borderId="0" applyAlignment="1" pivotButton="0" quotePrefix="0" xfId="0">
      <alignment horizontal="center" vertical="center"/>
    </xf>
    <xf numFmtId="0" fontId="15" fillId="5" borderId="2" applyAlignment="1" pivotButton="0" quotePrefix="0" xfId="0">
      <alignment horizontal="center" vertical="center" wrapText="1"/>
    </xf>
    <xf numFmtId="0" fontId="15" fillId="6" borderId="2" applyAlignment="1" pivotButton="0" quotePrefix="0" xfId="0">
      <alignment horizontal="center" vertical="center" wrapText="1"/>
    </xf>
    <xf numFmtId="0" fontId="16" fillId="7" borderId="2" applyAlignment="1" pivotButton="0" quotePrefix="0" xfId="0">
      <alignment horizontal="center" vertical="center" wrapText="1"/>
    </xf>
    <xf numFmtId="0" fontId="15" fillId="8" borderId="2" applyAlignment="1" pivotButton="0" quotePrefix="0" xfId="0">
      <alignment horizontal="center" vertical="center" wrapText="1"/>
    </xf>
    <xf numFmtId="0" fontId="17" fillId="0" borderId="0" applyAlignment="1" pivotButton="0" quotePrefix="0" xfId="0">
      <alignment horizontal="general" vertical="bottom"/>
    </xf>
    <xf numFmtId="0" fontId="14" fillId="7" borderId="0" applyAlignment="1" pivotButton="0" quotePrefix="0" xfId="0">
      <alignment horizontal="center" vertical="bottom"/>
    </xf>
    <xf numFmtId="0" fontId="14" fillId="6" borderId="0" applyAlignment="1" pivotButton="0" quotePrefix="0" xfId="0">
      <alignment horizontal="center" vertical="bottom"/>
    </xf>
    <xf numFmtId="0" fontId="18" fillId="5" borderId="0" applyAlignment="1" pivotButton="0" quotePrefix="0" xfId="0">
      <alignment horizontal="center" vertical="bottom"/>
    </xf>
    <xf numFmtId="0" fontId="18" fillId="8" borderId="0" applyAlignment="1" pivotButton="0" quotePrefix="0" xfId="0">
      <alignment horizontal="center" vertical="bottom"/>
    </xf>
    <xf numFmtId="0" fontId="19" fillId="0" borderId="0" applyAlignment="1" pivotButton="0" quotePrefix="0" xfId="0">
      <alignment horizontal="center" vertical="center"/>
    </xf>
    <xf numFmtId="0" fontId="20" fillId="2" borderId="0" applyAlignment="1" pivotButton="0" quotePrefix="0" xfId="0">
      <alignment horizontal="center" vertical="center"/>
    </xf>
    <xf numFmtId="0" fontId="21" fillId="2" borderId="0" applyAlignment="1" pivotButton="0" quotePrefix="0" xfId="0">
      <alignment horizontal="center" vertical="center"/>
    </xf>
    <xf numFmtId="0" fontId="7" fillId="0" borderId="0" applyAlignment="1" pivotButton="0" quotePrefix="0" xfId="0">
      <alignment horizontal="left" vertical="center"/>
    </xf>
    <xf numFmtId="0" fontId="0" fillId="0" borderId="0" applyAlignment="1" pivotButton="0" quotePrefix="0" xfId="0">
      <alignment horizontal="general" vertical="bottom"/>
    </xf>
    <xf numFmtId="0" fontId="0" fillId="0" borderId="0" pivotButton="0" quotePrefix="0" xfId="0"/>
    <xf numFmtId="0" fontId="4" fillId="0" borderId="0" applyAlignment="1" pivotButton="0" quotePrefix="0" xfId="0">
      <alignment horizontal="general" vertical="bottom"/>
    </xf>
    <xf numFmtId="0" fontId="5" fillId="0" borderId="0" applyAlignment="1" pivotButton="0" quotePrefix="0" xfId="0">
      <alignment horizontal="general" vertical="bottom"/>
    </xf>
    <xf numFmtId="0" fontId="0" fillId="0" borderId="1" applyAlignment="1" pivotButton="0" quotePrefix="0" xfId="0">
      <alignment horizontal="general" vertical="bottom"/>
    </xf>
    <xf numFmtId="0" fontId="6" fillId="0" borderId="0" applyAlignment="1" pivotButton="0" quotePrefix="0" xfId="0">
      <alignment horizontal="general" vertical="top" wrapText="1"/>
    </xf>
    <xf numFmtId="0" fontId="7" fillId="0" borderId="0" applyAlignment="1" pivotButton="0" quotePrefix="0" xfId="0">
      <alignment horizontal="general" vertical="bottom"/>
    </xf>
    <xf numFmtId="0" fontId="8" fillId="0" borderId="0" applyAlignment="1" pivotButton="0" quotePrefix="0" xfId="0">
      <alignment horizontal="general" vertical="top" wrapText="1"/>
    </xf>
    <xf numFmtId="0" fontId="9" fillId="0" borderId="0" applyAlignment="1" pivotButton="0" quotePrefix="0" xfId="0">
      <alignment horizontal="general" vertical="top" wrapText="1"/>
    </xf>
    <xf numFmtId="0" fontId="10" fillId="0" borderId="0" applyAlignment="1" pivotButton="0" quotePrefix="0" xfId="0">
      <alignment horizontal="general" vertical="bottom"/>
    </xf>
    <xf numFmtId="0" fontId="11" fillId="2" borderId="2" applyAlignment="1" pivotButton="0" quotePrefix="0" xfId="0">
      <alignment horizontal="center" vertical="center" wrapText="1"/>
    </xf>
    <xf numFmtId="0" fontId="8" fillId="0" borderId="0" applyAlignment="1" pivotButton="0" quotePrefix="0" xfId="0">
      <alignment horizontal="general" vertical="bottom"/>
    </xf>
    <xf numFmtId="0" fontId="11" fillId="3" borderId="2" applyAlignment="1" pivotButton="0" quotePrefix="0" xfId="0">
      <alignment horizontal="center" vertical="center" wrapText="1"/>
    </xf>
    <xf numFmtId="0" fontId="8" fillId="0" borderId="2" applyAlignment="1" pivotButton="0" quotePrefix="0" xfId="0">
      <alignment horizontal="center" vertical="center" wrapText="1"/>
    </xf>
    <xf numFmtId="0" fontId="12" fillId="0" borderId="2" applyAlignment="1" pivotButton="0" quotePrefix="0" xfId="0">
      <alignment horizontal="center" vertical="center" wrapText="1"/>
    </xf>
    <xf numFmtId="0" fontId="8" fillId="0" borderId="2" applyAlignment="1" pivotButton="0" quotePrefix="0" xfId="0">
      <alignment horizontal="left" vertical="center" wrapText="1"/>
    </xf>
    <xf numFmtId="0" fontId="12" fillId="4" borderId="2" applyAlignment="1" pivotButton="0" quotePrefix="0" xfId="0">
      <alignment horizontal="center" vertical="center" wrapText="1"/>
    </xf>
    <xf numFmtId="0" fontId="13" fillId="0" borderId="0" applyAlignment="1" pivotButton="0" quotePrefix="0" xfId="0">
      <alignment horizontal="center" vertical="center"/>
    </xf>
    <xf numFmtId="0" fontId="14" fillId="2" borderId="0" applyAlignment="1" pivotButton="0" quotePrefix="0" xfId="0">
      <alignment horizontal="center" vertical="center"/>
    </xf>
    <xf numFmtId="0" fontId="15" fillId="5" borderId="2" applyAlignment="1" pivotButton="0" quotePrefix="0" xfId="0">
      <alignment horizontal="center" vertical="center" wrapText="1"/>
    </xf>
    <xf numFmtId="0" fontId="15" fillId="6" borderId="2" applyAlignment="1" pivotButton="0" quotePrefix="0" xfId="0">
      <alignment horizontal="center" vertical="center" wrapText="1"/>
    </xf>
    <xf numFmtId="0" fontId="16" fillId="7" borderId="2" applyAlignment="1" pivotButton="0" quotePrefix="0" xfId="0">
      <alignment horizontal="center" vertical="center" wrapText="1"/>
    </xf>
    <xf numFmtId="0" fontId="15" fillId="8" borderId="2" applyAlignment="1" pivotButton="0" quotePrefix="0" xfId="0">
      <alignment horizontal="center" vertical="center" wrapText="1"/>
    </xf>
    <xf numFmtId="0" fontId="17" fillId="0" borderId="0" applyAlignment="1" pivotButton="0" quotePrefix="0" xfId="0">
      <alignment horizontal="general" vertical="bottom"/>
    </xf>
    <xf numFmtId="0" fontId="14" fillId="7" borderId="0" applyAlignment="1" pivotButton="0" quotePrefix="0" xfId="0">
      <alignment horizontal="center" vertical="bottom"/>
    </xf>
    <xf numFmtId="0" fontId="14" fillId="6" borderId="0" applyAlignment="1" pivotButton="0" quotePrefix="0" xfId="0">
      <alignment horizontal="center" vertical="bottom"/>
    </xf>
    <xf numFmtId="0" fontId="18" fillId="5" borderId="0" applyAlignment="1" pivotButton="0" quotePrefix="0" xfId="0">
      <alignment horizontal="center" vertical="bottom"/>
    </xf>
    <xf numFmtId="0" fontId="18" fillId="8" borderId="0" applyAlignment="1" pivotButton="0" quotePrefix="0" xfId="0">
      <alignment horizontal="center" vertical="bottom"/>
    </xf>
    <xf numFmtId="0" fontId="19" fillId="0" borderId="0" applyAlignment="1" pivotButton="0" quotePrefix="0" xfId="0">
      <alignment horizontal="center" vertical="center"/>
    </xf>
    <xf numFmtId="0" fontId="20" fillId="2" borderId="0" applyAlignment="1" pivotButton="0" quotePrefix="0" xfId="0">
      <alignment horizontal="center" vertical="center"/>
    </xf>
    <xf numFmtId="0" fontId="21" fillId="2" borderId="0" applyAlignment="1" pivotButton="0" quotePrefix="0" xfId="0">
      <alignment horizontal="center" vertical="center"/>
    </xf>
    <xf numFmtId="0" fontId="7" fillId="0" borderId="0" applyAlignment="1" pivotButton="0" quotePrefix="0" xfId="0">
      <alignment horizontal="left" vertical="center"/>
    </xf>
  </cellXfs>
  <cellStyles count="6">
    <cellStyle name="Normal" xfId="0" builtinId="0"/>
    <cellStyle name="Comma" xfId="1" builtinId="3"/>
    <cellStyle name="Comma [0]" xfId="2" builtinId="6"/>
    <cellStyle name="Currency" xfId="3" builtinId="4"/>
    <cellStyle name="Currency [0]" xfId="4" builtinId="7"/>
    <cellStyle name="Percent" xfId="5" builtinId="5"/>
  </cellStyles>
  <dxfs count="13">
    <dxf>
      <fill>
        <patternFill patternType="solid">
          <fgColor rgb="FF087F83"/>
          <bgColor rgb="FF000000"/>
        </patternFill>
      </fill>
    </dxf>
    <dxf>
      <fill>
        <patternFill patternType="solid">
          <bgColor rgb="FF000000"/>
        </patternFill>
      </fill>
    </dxf>
    <dxf>
      <fill>
        <patternFill patternType="solid">
          <fgColor rgb="FF173047"/>
          <bgColor rgb="FF000000"/>
        </patternFill>
      </fill>
    </dxf>
    <dxf>
      <fill>
        <patternFill patternType="solid">
          <fgColor rgb="FFFFFFFF"/>
          <bgColor rgb="FF000000"/>
        </patternFill>
      </fill>
    </dxf>
    <dxf>
      <fill>
        <patternFill patternType="solid">
          <fgColor rgb="FF000000"/>
          <bgColor rgb="FF000000"/>
        </patternFill>
      </fill>
    </dxf>
    <dxf>
      <fill>
        <patternFill patternType="solid">
          <fgColor rgb="FFC3F6C3"/>
          <bgColor rgb="FF000000"/>
        </patternFill>
      </fill>
    </dxf>
    <dxf>
      <fill>
        <patternFill patternType="solid">
          <fgColor rgb="FFFF6B6B"/>
          <bgColor rgb="FF000000"/>
        </patternFill>
      </fill>
    </dxf>
    <dxf>
      <fill>
        <patternFill patternType="solid">
          <fgColor rgb="FFFFA94D"/>
          <bgColor rgb="FF000000"/>
        </patternFill>
      </fill>
    </dxf>
    <dxf>
      <fill>
        <patternFill patternType="solid">
          <fgColor rgb="FFFFE066"/>
          <bgColor rgb="FF000000"/>
        </patternFill>
      </fill>
    </dxf>
    <dxf>
      <font>
        <b val="1"/>
        <color rgb="FFFFFFFF"/>
      </font>
      <fill>
        <patternFill>
          <bgColor rgb="FFFF6B6B"/>
        </patternFill>
      </fill>
    </dxf>
    <dxf>
      <fill>
        <patternFill>
          <bgColor rgb="FFFFA94D"/>
        </patternFill>
      </fill>
    </dxf>
    <dxf>
      <fill>
        <patternFill>
          <bgColor rgb="FFFFE066"/>
        </patternFill>
      </fill>
    </dxf>
    <dxf>
      <fill>
        <patternFill>
          <bgColor rgb="FFC3F6C3"/>
        </patternFill>
      </fill>
    </dxf>
  </dxf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87F83"/>
      <rgbColor rgb="FFD4E2EB"/>
      <rgbColor rgb="FF878787"/>
      <rgbColor rgb="FF9999FF"/>
      <rgbColor rgb="FFC0504D"/>
      <rgbColor rgb="FFFFFFCC"/>
      <rgbColor rgb="FFEAF7F7"/>
      <rgbColor rgb="FF660066"/>
      <rgbColor rgb="FFFF6B6B"/>
      <rgbColor rgb="FF0066CC"/>
      <rgbColor rgb="FFD9D9D9"/>
      <rgbColor rgb="FF000080"/>
      <rgbColor rgb="FFFF00FF"/>
      <rgbColor rgb="FFFFFF00"/>
      <rgbColor rgb="FF00FFFF"/>
      <rgbColor rgb="FF800080"/>
      <rgbColor rgb="FF800000"/>
      <rgbColor rgb="FF008080"/>
      <rgbColor rgb="FF0000FF"/>
      <rgbColor rgb="FF00CCFF"/>
      <rgbColor rgb="FFDCE6EB"/>
      <rgbColor rgb="FFC3F6C3"/>
      <rgbColor rgb="FFFFE066"/>
      <rgbColor rgb="FF99CCFF"/>
      <rgbColor rgb="FFFF99CC"/>
      <rgbColor rgb="FFCC99FF"/>
      <rgbColor rgb="FFF0CB67"/>
      <rgbColor rgb="FF4F81BD"/>
      <rgbColor rgb="FF33CCCC"/>
      <rgbColor rgb="FF9BBB59"/>
      <rgbColor rgb="FFFFA94D"/>
      <rgbColor rgb="FFD8A72B"/>
      <rgbColor rgb="FFFF6600"/>
      <rgbColor rgb="FF667789"/>
      <rgbColor rgb="FF969696"/>
      <rgbColor rgb="FF173047"/>
      <rgbColor rgb="FF339966"/>
      <rgbColor rgb="FF071F3B"/>
      <rgbColor rgb="FF333300"/>
      <rgbColor rgb="FF993300"/>
      <rgbColor rgb="FF993366"/>
      <rgbColor rgb="FF333399"/>
      <rgbColor rgb="FF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styles" Target="styles.xml" Id="rId6"/><Relationship Type="http://schemas.openxmlformats.org/officeDocument/2006/relationships/theme" Target="theme/theme1.xml" Id="rId7"/></Relationships>
</file>

<file path=xl/charts/chart1.xml><?xml version="1.0" encoding="utf-8"?>
<chartSpace xmlns="http://schemas.openxmlformats.org/drawingml/2006/chart">
  <chart>
    <title>
      <tx>
        <rich>
          <a:bodyPr xmlns:a="http://schemas.openxmlformats.org/drawingml/2006/main" rot="0"/>
          <a:lstStyle xmlns:a="http://schemas.openxmlformats.org/drawingml/2006/main"/>
          <a:p xmlns:a="http://schemas.openxmlformats.org/drawingml/2006/main">
            <a:pPr>
              <a:defRPr sz="1300" b="0" strike="noStrike">
                <a:uFillTx/>
                <a:latin typeface="Arial"/>
              </a:defRPr>
            </a:pPr>
            <a:r>
              <a:rPr sz="1800" b="1" strike="noStrike">
                <a:solidFill>
                  <a:srgbClr val="000000"/>
                </a:solidFill>
                <a:uFillTx/>
                <a:latin typeface="Calibri"/>
              </a:rPr>
              <a:t>Risks by Category</a:t>
            </a:r>
          </a:p>
        </rich>
      </tx>
      <overlay val="0"/>
      <spPr>
        <a:noFill xmlns:a="http://schemas.openxmlformats.org/drawingml/2006/main"/>
        <a:ln xmlns:a="http://schemas.openxmlformats.org/drawingml/2006/main" w="0">
          <a:noFill/>
          <a:prstDash val="solid"/>
        </a:ln>
      </spPr>
    </title>
    <plotArea>
      <barChart>
        <barDir val="col"/>
        <grouping val="clustered"/>
        <varyColors val="0"/>
        <ser>
          <idx val="0"/>
          <order val="0"/>
          <tx>
            <strRef>
              <f>Dashboard!C10</f>
              <strCache>
                <ptCount val="1"/>
                <pt idx="0">
                  <v>Count</v>
                </pt>
              </strCache>
            </strRef>
          </tx>
          <spPr>
            <a:solidFill xmlns:a="http://schemas.openxmlformats.org/drawingml/2006/main">
              <a:srgbClr val="4F81BD"/>
            </a:solidFill>
            <a:ln xmlns:a="http://schemas.openxmlformats.org/drawingml/2006/main" w="12600">
              <a:noFill/>
              <a:prstDash val="solid"/>
            </a:ln>
          </spPr>
          <invertIfNegative val="0"/>
          <dLbls>
            <txPr>
              <a:bodyPr xmlns:a="http://schemas.openxmlformats.org/drawingml/2006/main"/>
              <a:lstStyle xmlns:a="http://schemas.openxmlformats.org/drawingml/2006/main"/>
              <a:p xmlns:a="http://schemas.openxmlformats.org/drawingml/2006/main">
                <a:pPr>
                  <a:defRPr sz="1000" b="0" strike="noStrike">
                    <a:uFillTx/>
                    <a:latin typeface="Arial"/>
                  </a:defRPr>
                </a:pPr>
                <a:r>
                  <a:t>None</a:t>
                </a:r>
              </a:p>
            </txPr>
            <showLegendKey val="0"/>
            <showVal val="0"/>
            <showCatName val="0"/>
            <showSerName val="0"/>
            <showPercent val="0"/>
            <showLeaderLines val="1"/>
          </dLbls>
          <cat>
            <strRef>
              <f>Dashboard!$B$11:$B$19</f>
              <strCache>
                <ptCount val="9"/>
                <pt idx="0">
                  <v>Clinical</v>
                </pt>
                <pt idx="1">
                  <v>Operational</v>
                </pt>
                <pt idx="2">
                  <v>Financial</v>
                </pt>
                <pt idx="3">
                  <v>Compliance</v>
                </pt>
                <pt idx="4">
                  <v>Safety</v>
                </pt>
                <pt idx="5">
                  <v>Equipment</v>
                </pt>
                <pt idx="6">
                  <v>IT/Data</v>
                </pt>
                <pt idx="7">
                  <v>Personnel</v>
                </pt>
                <pt idx="8">
                  <v>Facility</v>
                </pt>
              </strCache>
            </strRef>
          </cat>
          <val>
            <numRef>
              <f>Dashboard!$C$11:$C$19</f>
              <numCache>
                <formatCode>General</formatCode>
                <ptCount val="9"/>
                <pt idx="0">
                  <v>2</v>
                </pt>
                <pt idx="1">
                  <v>1</v>
                </pt>
                <pt idx="2">
                  <v>1</v>
                </pt>
                <pt idx="3">
                  <v>1</v>
                </pt>
                <pt idx="4">
                  <v>1</v>
                </pt>
                <pt idx="5">
                  <v>1</v>
                </pt>
                <pt idx="6">
                  <v>1</v>
                </pt>
                <pt idx="7">
                  <v>1</v>
                </pt>
                <pt idx="8">
                  <v>1</v>
                </pt>
              </numCache>
            </numRef>
          </val>
        </ser>
        <ser>
          <idx val="1"/>
          <order val="1"/>
          <tx>
            <strRef>
              <f>Dashboard!D10</f>
              <strCache>
                <ptCount val="1"/>
                <pt idx="0">
                  <v>Critical</v>
                </pt>
              </strCache>
            </strRef>
          </tx>
          <spPr>
            <a:solidFill xmlns:a="http://schemas.openxmlformats.org/drawingml/2006/main">
              <a:srgbClr val="C0504D"/>
            </a:solidFill>
            <a:ln xmlns:a="http://schemas.openxmlformats.org/drawingml/2006/main" w="12600">
              <a:noFill/>
              <a:prstDash val="solid"/>
            </a:ln>
          </spPr>
          <invertIfNegative val="0"/>
          <dLbls>
            <txPr>
              <a:bodyPr xmlns:a="http://schemas.openxmlformats.org/drawingml/2006/main"/>
              <a:lstStyle xmlns:a="http://schemas.openxmlformats.org/drawingml/2006/main"/>
              <a:p xmlns:a="http://schemas.openxmlformats.org/drawingml/2006/main">
                <a:pPr>
                  <a:defRPr sz="1000" b="0" strike="noStrike">
                    <a:uFillTx/>
                    <a:latin typeface="Arial"/>
                  </a:defRPr>
                </a:pPr>
                <a:r>
                  <a:t>None</a:t>
                </a:r>
              </a:p>
            </txPr>
            <showLegendKey val="0"/>
            <showVal val="0"/>
            <showCatName val="0"/>
            <showSerName val="0"/>
            <showPercent val="0"/>
            <showLeaderLines val="1"/>
          </dLbls>
          <cat>
            <strRef>
              <f>Dashboard!$B$11:$B$19</f>
              <strCache>
                <ptCount val="9"/>
                <pt idx="0">
                  <v>Clinical</v>
                </pt>
                <pt idx="1">
                  <v>Operational</v>
                </pt>
                <pt idx="2">
                  <v>Financial</v>
                </pt>
                <pt idx="3">
                  <v>Compliance</v>
                </pt>
                <pt idx="4">
                  <v>Safety</v>
                </pt>
                <pt idx="5">
                  <v>Equipment</v>
                </pt>
                <pt idx="6">
                  <v>IT/Data</v>
                </pt>
                <pt idx="7">
                  <v>Personnel</v>
                </pt>
                <pt idx="8">
                  <v>Facility</v>
                </pt>
              </strCache>
            </strRef>
          </cat>
          <val>
            <numRef>
              <f>Dashboard!$D$11:$D$19</f>
              <numCache>
                <formatCode>General</formatCode>
                <ptCount val="9"/>
                <pt idx="0">
                  <v>1</v>
                </pt>
                <pt idx="1">
                  <v>0</v>
                </pt>
                <pt idx="2">
                  <v>0</v>
                </pt>
                <pt idx="3">
                  <v>0</v>
                </pt>
                <pt idx="4">
                  <v>0</v>
                </pt>
                <pt idx="5">
                  <v>0</v>
                </pt>
                <pt idx="6">
                  <v>0</v>
                </pt>
                <pt idx="7">
                  <v>0</v>
                </pt>
                <pt idx="8">
                  <v>0</v>
                </pt>
              </numCache>
            </numRef>
          </val>
        </ser>
        <ser>
          <idx val="2"/>
          <order val="2"/>
          <tx>
            <strRef>
              <f>Dashboard!E10</f>
              <strCache>
                <ptCount val="1"/>
                <pt idx="0">
                  <v>High</v>
                </pt>
              </strCache>
            </strRef>
          </tx>
          <spPr>
            <a:solidFill xmlns:a="http://schemas.openxmlformats.org/drawingml/2006/main">
              <a:srgbClr val="9BBB59"/>
            </a:solidFill>
            <a:ln xmlns:a="http://schemas.openxmlformats.org/drawingml/2006/main" w="12600">
              <a:noFill/>
              <a:prstDash val="solid"/>
            </a:ln>
          </spPr>
          <invertIfNegative val="0"/>
          <dLbls>
            <txPr>
              <a:bodyPr xmlns:a="http://schemas.openxmlformats.org/drawingml/2006/main"/>
              <a:lstStyle xmlns:a="http://schemas.openxmlformats.org/drawingml/2006/main"/>
              <a:p xmlns:a="http://schemas.openxmlformats.org/drawingml/2006/main">
                <a:pPr>
                  <a:defRPr sz="1000" b="0" strike="noStrike">
                    <a:uFillTx/>
                    <a:latin typeface="Arial"/>
                  </a:defRPr>
                </a:pPr>
                <a:r>
                  <a:t>None</a:t>
                </a:r>
              </a:p>
            </txPr>
            <showLegendKey val="0"/>
            <showVal val="0"/>
            <showCatName val="0"/>
            <showSerName val="0"/>
            <showPercent val="0"/>
            <showLeaderLines val="1"/>
          </dLbls>
          <cat>
            <strRef>
              <f>Dashboard!$B$11:$B$19</f>
              <strCache>
                <ptCount val="9"/>
                <pt idx="0">
                  <v>Clinical</v>
                </pt>
                <pt idx="1">
                  <v>Operational</v>
                </pt>
                <pt idx="2">
                  <v>Financial</v>
                </pt>
                <pt idx="3">
                  <v>Compliance</v>
                </pt>
                <pt idx="4">
                  <v>Safety</v>
                </pt>
                <pt idx="5">
                  <v>Equipment</v>
                </pt>
                <pt idx="6">
                  <v>IT/Data</v>
                </pt>
                <pt idx="7">
                  <v>Personnel</v>
                </pt>
                <pt idx="8">
                  <v>Facility</v>
                </pt>
              </strCache>
            </strRef>
          </cat>
          <val>
            <numRef>
              <f>Dashboard!$E$11:$E$19</f>
              <numCache>
                <formatCode>General</formatCode>
                <ptCount val="9"/>
                <pt idx="0">
                  <v>1</v>
                </pt>
                <pt idx="1">
                  <v>1</v>
                </pt>
                <pt idx="2">
                  <v>0</v>
                </pt>
                <pt idx="3">
                  <v>0</v>
                </pt>
                <pt idx="4">
                  <v>1</v>
                </pt>
                <pt idx="5">
                  <v>1</v>
                </pt>
                <pt idx="6">
                  <v>1</v>
                </pt>
                <pt idx="7">
                  <v>1</v>
                </pt>
                <pt idx="8">
                  <v>0</v>
                </pt>
              </numCache>
            </numRef>
          </val>
        </ser>
        <gapWidth val="150"/>
        <overlap val="0"/>
        <axId val="63204802"/>
        <axId val="1090714"/>
      </barChart>
      <catAx>
        <axId val="63204802"/>
        <scaling>
          <orientation val="minMax"/>
        </scaling>
        <delete val="0"/>
        <axPos val="b"/>
        <numFmt formatCode="General" sourceLinked="1"/>
        <majorTickMark val="none"/>
        <minorTickMark val="none"/>
        <tickLblPos val="nextTo"/>
        <spPr>
          <a:ln xmlns:a="http://schemas.openxmlformats.org/drawingml/2006/main" w="9360">
            <a:solidFill>
              <a:srgbClr val="878787"/>
            </a:solidFill>
            <a:prstDash val="solid"/>
            <a:round/>
          </a:ln>
        </spPr>
        <txPr>
          <a:bodyPr xmlns:a="http://schemas.openxmlformats.org/drawingml/2006/main"/>
          <a:lstStyle xmlns:a="http://schemas.openxmlformats.org/drawingml/2006/main"/>
          <a:p xmlns:a="http://schemas.openxmlformats.org/drawingml/2006/main">
            <a:pPr>
              <a:defRPr sz="1000" b="0" strike="noStrike">
                <a:solidFill>
                  <a:srgbClr val="000000"/>
                </a:solidFill>
                <a:uFillTx/>
                <a:latin typeface="Calibri"/>
              </a:defRPr>
            </a:pPr>
            <a:r>
              <a:t>None</a:t>
            </a:r>
          </a:p>
        </txPr>
        <crossAx val="1090714"/>
        <crosses val="autoZero"/>
        <auto val="1"/>
        <lblAlgn val="ctr"/>
        <lblOffset val="100"/>
        <noMultiLvlLbl val="0"/>
      </catAx>
      <valAx>
        <axId val="1090714"/>
        <scaling>
          <orientation val="minMax"/>
        </scaling>
        <delete val="0"/>
        <axPos val="l"/>
        <majorGridlines>
          <spPr>
            <a:ln xmlns:a="http://schemas.openxmlformats.org/drawingml/2006/main" w="9360">
              <a:solidFill>
                <a:srgbClr val="878787"/>
              </a:solidFill>
              <a:prstDash val="solid"/>
              <a:round/>
            </a:ln>
          </spPr>
        </majorGridlines>
        <title>
          <tx>
            <rich>
              <a:bodyPr xmlns:a="http://schemas.openxmlformats.org/drawingml/2006/main" rot="-5400000"/>
              <a:lstStyle xmlns:a="http://schemas.openxmlformats.org/drawingml/2006/main"/>
              <a:p xmlns:a="http://schemas.openxmlformats.org/drawingml/2006/main">
                <a:pPr>
                  <a:defRPr sz="1300" b="0" strike="noStrike">
                    <a:uFillTx/>
                    <a:latin typeface="Arial"/>
                  </a:defRPr>
                </a:pPr>
                <a:r>
                  <a:rPr sz="1000" b="1" strike="noStrike">
                    <a:solidFill>
                      <a:srgbClr val="000000"/>
                    </a:solidFill>
                    <a:uFillTx/>
                    <a:latin typeface="Calibri"/>
                  </a:rPr>
                  <a:t>Count</a:t>
                </a:r>
              </a:p>
            </rich>
          </tx>
          <overlay val="0"/>
          <spPr>
            <a:noFill xmlns:a="http://schemas.openxmlformats.org/drawingml/2006/main"/>
            <a:ln xmlns:a="http://schemas.openxmlformats.org/drawingml/2006/main" w="0">
              <a:noFill/>
              <a:prstDash val="solid"/>
            </a:ln>
          </spPr>
        </title>
        <numFmt formatCode="General" sourceLinked="1"/>
        <majorTickMark val="none"/>
        <minorTickMark val="none"/>
        <tickLblPos val="nextTo"/>
        <spPr>
          <a:ln xmlns:a="http://schemas.openxmlformats.org/drawingml/2006/main" w="9360">
            <a:solidFill>
              <a:srgbClr val="878787"/>
            </a:solidFill>
            <a:prstDash val="solid"/>
            <a:round/>
          </a:ln>
        </spPr>
        <txPr>
          <a:bodyPr xmlns:a="http://schemas.openxmlformats.org/drawingml/2006/main"/>
          <a:lstStyle xmlns:a="http://schemas.openxmlformats.org/drawingml/2006/main"/>
          <a:p xmlns:a="http://schemas.openxmlformats.org/drawingml/2006/main">
            <a:pPr>
              <a:defRPr sz="1000" b="0" strike="noStrike">
                <a:solidFill>
                  <a:srgbClr val="000000"/>
                </a:solidFill>
                <a:uFillTx/>
                <a:latin typeface="Calibri"/>
              </a:defRPr>
            </a:pPr>
            <a:r>
              <a:t>None</a:t>
            </a:r>
          </a:p>
        </txPr>
        <crossAx val="63204802"/>
        <crosses val="autoZero"/>
        <crossBetween val="between"/>
      </valAx>
    </plotArea>
    <legend>
      <legendPos val="r"/>
      <overlay val="0"/>
      <spPr>
        <a:noFill xmlns:a="http://schemas.openxmlformats.org/drawingml/2006/main"/>
        <a:ln xmlns:a="http://schemas.openxmlformats.org/drawingml/2006/main" w="0">
          <a:noFill/>
          <a:prstDash val="solid"/>
        </a:ln>
      </spPr>
      <txPr>
        <a:bodyPr xmlns:a="http://schemas.openxmlformats.org/drawingml/2006/main"/>
        <a:lstStyle xmlns:a="http://schemas.openxmlformats.org/drawingml/2006/main"/>
        <a:p xmlns:a="http://schemas.openxmlformats.org/drawingml/2006/main">
          <a:pPr>
            <a:defRPr sz="1000" b="0" strike="noStrike">
              <a:solidFill>
                <a:srgbClr val="000000"/>
              </a:solidFill>
              <a:uFillTx/>
              <a:latin typeface="Calibri"/>
            </a:defRPr>
          </a:pPr>
          <a:r>
            <a:t>None</a:t>
          </a:r>
        </a:p>
      </txPr>
    </legend>
    <plotVisOnly val="1"/>
    <dispBlanksAs val="gap"/>
  </chart>
  <spPr>
    <a:solidFill xmlns:a="http://schemas.openxmlformats.org/drawingml/2006/main">
      <a:srgbClr val="FFFFFF"/>
    </a:solidFill>
    <a:ln xmlns:a="http://schemas.openxmlformats.org/drawingml/2006/main" w="9360">
      <a:solidFill>
        <a:srgbClr val="D9D9D9"/>
      </a:solidFill>
      <a:prstDash val="solid"/>
      <a:round/>
    </a:ln>
  </spPr>
</chartSpace>
</file>

<file path=xl/charts/chart2.xml><?xml version="1.0" encoding="utf-8"?>
<chartSpace xmlns="http://schemas.openxmlformats.org/drawingml/2006/chart">
  <chart>
    <title>
      <tx>
        <rich>
          <a:bodyPr xmlns:a="http://schemas.openxmlformats.org/drawingml/2006/main" rot="0"/>
          <a:lstStyle xmlns:a="http://schemas.openxmlformats.org/drawingml/2006/main"/>
          <a:p xmlns:a="http://schemas.openxmlformats.org/drawingml/2006/main">
            <a:pPr>
              <a:defRPr sz="1300" b="0" strike="noStrike">
                <a:uFillTx/>
                <a:latin typeface="Arial"/>
              </a:defRPr>
            </a:pPr>
            <a:r>
              <a:rPr sz="1800" b="1" strike="noStrike">
                <a:solidFill>
                  <a:srgbClr val="000000"/>
                </a:solidFill>
                <a:uFillTx/>
                <a:latin typeface="Calibri"/>
              </a:rPr>
              <a:t>Inherent vs Residual Risk</a:t>
            </a:r>
          </a:p>
        </rich>
      </tx>
      <overlay val="0"/>
      <spPr>
        <a:noFill xmlns:a="http://schemas.openxmlformats.org/drawingml/2006/main"/>
        <a:ln xmlns:a="http://schemas.openxmlformats.org/drawingml/2006/main" w="0">
          <a:noFill/>
          <a:prstDash val="solid"/>
        </a:ln>
      </spPr>
    </title>
    <plotArea>
      <barChart>
        <barDir val="col"/>
        <grouping val="clustered"/>
        <varyColors val="0"/>
        <ser>
          <idx val="0"/>
          <order val="0"/>
          <tx>
            <strRef>
              <f>Dashboard!C23</f>
              <strCache>
                <ptCount val="1"/>
                <pt idx="0">
                  <v>15</v>
                </pt>
              </strCache>
            </strRef>
          </tx>
          <spPr>
            <a:solidFill xmlns:a="http://schemas.openxmlformats.org/drawingml/2006/main">
              <a:srgbClr val="4F81BD"/>
            </a:solidFill>
            <a:ln xmlns:a="http://schemas.openxmlformats.org/drawingml/2006/main" w="12600">
              <a:noFill/>
              <a:prstDash val="solid"/>
            </a:ln>
          </spPr>
          <invertIfNegative val="0"/>
          <dLbls>
            <txPr>
              <a:bodyPr xmlns:a="http://schemas.openxmlformats.org/drawingml/2006/main"/>
              <a:lstStyle xmlns:a="http://schemas.openxmlformats.org/drawingml/2006/main"/>
              <a:p xmlns:a="http://schemas.openxmlformats.org/drawingml/2006/main">
                <a:pPr>
                  <a:defRPr sz="1000" b="0" strike="noStrike">
                    <a:uFillTx/>
                    <a:latin typeface="Arial"/>
                  </a:defRPr>
                </a:pPr>
                <a:r>
                  <a:t>None</a:t>
                </a:r>
              </a:p>
            </txPr>
            <showLegendKey val="0"/>
            <showVal val="0"/>
            <showCatName val="0"/>
            <showSerName val="0"/>
            <showPercent val="0"/>
            <showLeaderLines val="1"/>
          </dLbls>
          <cat>
            <strRef>
              <f>Dashboard!$B$24:$B$27</f>
              <strCache>
                <ptCount val="4"/>
                <pt idx="0">
                  <v>R002</v>
                </pt>
                <pt idx="1">
                  <v>R003</v>
                </pt>
                <pt idx="2">
                  <v>R004</v>
                </pt>
                <pt idx="3">
                  <v>R005</v>
                </pt>
              </strCache>
            </strRef>
          </cat>
          <val>
            <numRef>
              <f>Dashboard!$C$24:$C$27</f>
              <numCache>
                <formatCode>General</formatCode>
                <ptCount val="4"/>
                <pt idx="0">
                  <v>8</v>
                </pt>
                <pt idx="1">
                  <v>9</v>
                </pt>
                <pt idx="2">
                  <v>10</v>
                </pt>
                <pt idx="3">
                  <v>12</v>
                </pt>
              </numCache>
            </numRef>
          </val>
        </ser>
        <ser>
          <idx val="1"/>
          <order val="1"/>
          <tx>
            <strRef>
              <f>Dashboard!D23</f>
              <strCache>
                <ptCount val="1"/>
                <pt idx="0">
                  <v>6</v>
                </pt>
              </strCache>
            </strRef>
          </tx>
          <spPr>
            <a:solidFill xmlns:a="http://schemas.openxmlformats.org/drawingml/2006/main">
              <a:srgbClr val="C0504D"/>
            </a:solidFill>
            <a:ln xmlns:a="http://schemas.openxmlformats.org/drawingml/2006/main" w="12600">
              <a:noFill/>
              <a:prstDash val="solid"/>
            </a:ln>
          </spPr>
          <invertIfNegative val="0"/>
          <dLbls>
            <txPr>
              <a:bodyPr xmlns:a="http://schemas.openxmlformats.org/drawingml/2006/main"/>
              <a:lstStyle xmlns:a="http://schemas.openxmlformats.org/drawingml/2006/main"/>
              <a:p xmlns:a="http://schemas.openxmlformats.org/drawingml/2006/main">
                <a:pPr>
                  <a:defRPr sz="1000" b="0" strike="noStrike">
                    <a:uFillTx/>
                    <a:latin typeface="Arial"/>
                  </a:defRPr>
                </a:pPr>
                <a:r>
                  <a:t>None</a:t>
                </a:r>
              </a:p>
            </txPr>
            <showLegendKey val="0"/>
            <showVal val="0"/>
            <showCatName val="0"/>
            <showSerName val="0"/>
            <showPercent val="0"/>
            <showLeaderLines val="1"/>
          </dLbls>
          <cat>
            <strRef>
              <f>Dashboard!$B$24:$B$27</f>
              <strCache>
                <ptCount val="4"/>
                <pt idx="0">
                  <v>R002</v>
                </pt>
                <pt idx="1">
                  <v>R003</v>
                </pt>
                <pt idx="2">
                  <v>R004</v>
                </pt>
                <pt idx="3">
                  <v>R005</v>
                </pt>
              </strCache>
            </strRef>
          </cat>
          <val>
            <numRef>
              <f>Dashboard!$D$24:$D$27</f>
              <numCache>
                <formatCode>General</formatCode>
                <ptCount val="4"/>
                <pt idx="0">
                  <v>2</v>
                </pt>
                <pt idx="1">
                  <v>4</v>
                </pt>
                <pt idx="2">
                  <v>3</v>
                </pt>
                <pt idx="3">
                  <v>3</v>
                </pt>
              </numCache>
            </numRef>
          </val>
        </ser>
        <gapWidth val="150"/>
        <overlap val="0"/>
        <axId val="70321159"/>
        <axId val="2685713"/>
      </barChart>
      <catAx>
        <axId val="70321159"/>
        <scaling>
          <orientation val="minMax"/>
        </scaling>
        <delete val="0"/>
        <axPos val="b"/>
        <numFmt formatCode="General" sourceLinked="1"/>
        <majorTickMark val="none"/>
        <minorTickMark val="none"/>
        <tickLblPos val="nextTo"/>
        <spPr>
          <a:ln xmlns:a="http://schemas.openxmlformats.org/drawingml/2006/main" w="9360">
            <a:solidFill>
              <a:srgbClr val="878787"/>
            </a:solidFill>
            <a:prstDash val="solid"/>
            <a:round/>
          </a:ln>
        </spPr>
        <txPr>
          <a:bodyPr xmlns:a="http://schemas.openxmlformats.org/drawingml/2006/main"/>
          <a:lstStyle xmlns:a="http://schemas.openxmlformats.org/drawingml/2006/main"/>
          <a:p xmlns:a="http://schemas.openxmlformats.org/drawingml/2006/main">
            <a:pPr>
              <a:defRPr sz="1000" b="0" strike="noStrike">
                <a:solidFill>
                  <a:srgbClr val="000000"/>
                </a:solidFill>
                <a:uFillTx/>
                <a:latin typeface="Calibri"/>
              </a:defRPr>
            </a:pPr>
            <a:r>
              <a:t>None</a:t>
            </a:r>
          </a:p>
        </txPr>
        <crossAx val="2685713"/>
        <crosses val="autoZero"/>
        <auto val="1"/>
        <lblAlgn val="ctr"/>
        <lblOffset val="100"/>
        <noMultiLvlLbl val="0"/>
      </catAx>
      <valAx>
        <axId val="2685713"/>
        <scaling>
          <orientation val="minMax"/>
        </scaling>
        <delete val="0"/>
        <axPos val="l"/>
        <majorGridlines>
          <spPr>
            <a:ln xmlns:a="http://schemas.openxmlformats.org/drawingml/2006/main" w="9360">
              <a:solidFill>
                <a:srgbClr val="878787"/>
              </a:solidFill>
              <a:prstDash val="solid"/>
              <a:round/>
            </a:ln>
          </spPr>
        </majorGridlines>
        <title>
          <tx>
            <rich>
              <a:bodyPr xmlns:a="http://schemas.openxmlformats.org/drawingml/2006/main" rot="-5400000"/>
              <a:lstStyle xmlns:a="http://schemas.openxmlformats.org/drawingml/2006/main"/>
              <a:p xmlns:a="http://schemas.openxmlformats.org/drawingml/2006/main">
                <a:pPr>
                  <a:defRPr sz="1300" b="0" strike="noStrike">
                    <a:uFillTx/>
                    <a:latin typeface="Arial"/>
                  </a:defRPr>
                </a:pPr>
                <a:r>
                  <a:rPr sz="1000" b="1" strike="noStrike">
                    <a:solidFill>
                      <a:srgbClr val="000000"/>
                    </a:solidFill>
                    <a:uFillTx/>
                    <a:latin typeface="Calibri"/>
                  </a:rPr>
                  <a:t>Score</a:t>
                </a:r>
              </a:p>
            </rich>
          </tx>
          <overlay val="0"/>
          <spPr>
            <a:noFill xmlns:a="http://schemas.openxmlformats.org/drawingml/2006/main"/>
            <a:ln xmlns:a="http://schemas.openxmlformats.org/drawingml/2006/main" w="0">
              <a:noFill/>
              <a:prstDash val="solid"/>
            </a:ln>
          </spPr>
        </title>
        <numFmt formatCode="General" sourceLinked="1"/>
        <majorTickMark val="none"/>
        <minorTickMark val="none"/>
        <tickLblPos val="nextTo"/>
        <spPr>
          <a:ln xmlns:a="http://schemas.openxmlformats.org/drawingml/2006/main" w="9360">
            <a:solidFill>
              <a:srgbClr val="878787"/>
            </a:solidFill>
            <a:prstDash val="solid"/>
            <a:round/>
          </a:ln>
        </spPr>
        <txPr>
          <a:bodyPr xmlns:a="http://schemas.openxmlformats.org/drawingml/2006/main"/>
          <a:lstStyle xmlns:a="http://schemas.openxmlformats.org/drawingml/2006/main"/>
          <a:p xmlns:a="http://schemas.openxmlformats.org/drawingml/2006/main">
            <a:pPr>
              <a:defRPr sz="1000" b="0" strike="noStrike">
                <a:solidFill>
                  <a:srgbClr val="000000"/>
                </a:solidFill>
                <a:uFillTx/>
                <a:latin typeface="Calibri"/>
              </a:defRPr>
            </a:pPr>
            <a:r>
              <a:t>None</a:t>
            </a:r>
          </a:p>
        </txPr>
        <crossAx val="70321159"/>
        <crosses val="autoZero"/>
        <crossBetween val="between"/>
      </valAx>
    </plotArea>
    <legend>
      <legendPos val="r"/>
      <overlay val="0"/>
      <spPr>
        <a:noFill xmlns:a="http://schemas.openxmlformats.org/drawingml/2006/main"/>
        <a:ln xmlns:a="http://schemas.openxmlformats.org/drawingml/2006/main" w="0">
          <a:noFill/>
          <a:prstDash val="solid"/>
        </a:ln>
      </spPr>
      <txPr>
        <a:bodyPr xmlns:a="http://schemas.openxmlformats.org/drawingml/2006/main"/>
        <a:lstStyle xmlns:a="http://schemas.openxmlformats.org/drawingml/2006/main"/>
        <a:p xmlns:a="http://schemas.openxmlformats.org/drawingml/2006/main">
          <a:pPr>
            <a:defRPr sz="1000" b="0" strike="noStrike">
              <a:solidFill>
                <a:srgbClr val="000000"/>
              </a:solidFill>
              <a:uFillTx/>
              <a:latin typeface="Calibri"/>
            </a:defRPr>
          </a:pPr>
          <a:r>
            <a:t>None</a:t>
          </a:r>
        </a:p>
      </txPr>
    </legend>
    <plotVisOnly val="1"/>
    <dispBlanksAs val="gap"/>
  </chart>
  <spPr>
    <a:solidFill xmlns:a="http://schemas.openxmlformats.org/drawingml/2006/main">
      <a:srgbClr val="FFFFFF"/>
    </a:solidFill>
    <a:ln xmlns:a="http://schemas.openxmlformats.org/drawingml/2006/main" w="9360">
      <a:solidFill>
        <a:srgbClr val="D9D9D9"/>
      </a:solidFill>
      <a:prstDash val="solid"/>
      <a:round/>
    </a:ln>
  </spPr>
</chartSpace>
</file>

<file path=xl/drawings/_rels/drawing1.xml.rels><Relationships xmlns="http://schemas.openxmlformats.org/package/2006/relationships"><Relationship Type="http://schemas.openxmlformats.org/officeDocument/2006/relationships/image" Target="/xl/media/image1.png" Id="rId1"/></Relationships>
</file>

<file path=xl/drawings/_rels/drawing2.xml.rels><Relationships xmlns="http://schemas.openxmlformats.org/package/2006/relationships"><Relationship Type="http://schemas.openxmlformats.org/officeDocument/2006/relationships/chart" Target="/xl/charts/chart1.xml" Id="rId1"/><Relationship Type="http://schemas.openxmlformats.org/officeDocument/2006/relationships/chart" Target="/xl/charts/chart2.xml" Id="rId2"/></Relationships>
</file>

<file path=xl/drawings/drawing1.xml><?xml version="1.0" encoding="utf-8"?>
<wsDr xmlns="http://schemas.openxmlformats.org/drawingml/2006/spreadsheetDrawing">
  <twoCellAnchor editAs="oneCell">
    <from>
      <col>1</col>
      <colOff>0</colOff>
      <row>1</row>
      <rowOff>0</rowOff>
    </from>
    <to>
      <col>1</col>
      <colOff>1095120</colOff>
      <row>4</row>
      <rowOff>94680</rowOff>
    </to>
    <pic>
      <nvPicPr>
        <cNvPr id="1" name="Image 1" descr="Picture"/>
        <cNvPicPr/>
      </nvPicPr>
      <blipFill>
        <a:blip xmlns:a="http://schemas.openxmlformats.org/drawingml/2006/main" xmlns:r="http://schemas.openxmlformats.org/officeDocument/2006/relationships" r:embed="rId1"/>
        <a:stretch xmlns:a="http://schemas.openxmlformats.org/drawingml/2006/main">
          <a:fillRect/>
        </a:stretch>
      </blipFill>
      <spPr>
        <a:xfrm xmlns:a="http://schemas.openxmlformats.org/drawingml/2006/main">
          <a:off x="211320" y="190440"/>
          <a:ext cx="1095120" cy="666360"/>
        </a:xfrm>
        <a:prstGeom xmlns:a="http://schemas.openxmlformats.org/drawingml/2006/main" prst="rect">
          <avLst/>
        </a:prstGeom>
        <a:noFill xmlns:a="http://schemas.openxmlformats.org/drawingml/2006/main"/>
        <a:ln xmlns:a="http://schemas.openxmlformats.org/drawingml/2006/main" w="0">
          <a:noFill/>
          <a:prstDash val="solid"/>
        </a:ln>
      </spPr>
    </pic>
    <clientData/>
  </twoCellAnchor>
</wsDr>
</file>

<file path=xl/drawings/drawing2.xml><?xml version="1.0" encoding="utf-8"?>
<wsDr xmlns="http://schemas.openxmlformats.org/drawingml/2006/spreadsheetDrawing">
  <twoCellAnchor editAs="oneCell">
    <from>
      <col>6</col>
      <colOff>0</colOff>
      <row>8</row>
      <rowOff>0</rowOff>
    </from>
    <to>
      <col>12</col>
      <colOff>559080</colOff>
      <row>23</row>
      <rowOff>153360</rowOff>
    </to>
    <graphicFrame>
      <nvGraphicFramePr>
        <cNvPr id="1" name="Chart 1"/>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1"/>
        </a:graphicData>
      </a:graphic>
    </graphicFrame>
    <clientData/>
  </twoCellAnchor>
  <twoCellAnchor editAs="oneCell">
    <from>
      <col>6</col>
      <colOff>0</colOff>
      <row>21</row>
      <rowOff>0</rowOff>
    </from>
    <to>
      <col>11</col>
      <colOff>105840</colOff>
      <row>35</row>
      <rowOff>98280</rowOff>
    </to>
    <graphicFrame>
      <nvGraphicFramePr>
        <cNvPr id="2" name="Chart 2"/>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2"/>
        </a:graphicData>
      </a:graphic>
    </graphicFrame>
    <clientData/>
  </twoCellAnchor>
</wsDr>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1.xml.rels><Relationships xmlns="http://schemas.openxmlformats.org/package/2006/relationships"><Relationship Type="http://schemas.openxmlformats.org/officeDocument/2006/relationships/drawing" Target="/xl/drawings/drawing1.xml" Id="rId1"/></Relationships>
</file>

<file path=xl/worksheets/_rels/sheet5.xml.rels><Relationships xmlns="http://schemas.openxmlformats.org/package/2006/relationships"><Relationship Type="http://schemas.openxmlformats.org/officeDocument/2006/relationships/drawing" Target="/xl/drawings/drawing2.xml" Id="rId1"/></Relationships>
</file>

<file path=xl/worksheets/sheet1.xml><?xml version="1.0" encoding="utf-8"?>
<worksheet xmlns="http://schemas.openxmlformats.org/spreadsheetml/2006/main">
  <sheetPr filterMode="0">
    <outlinePr summaryBelow="1" summaryRight="1"/>
    <pageSetUpPr fitToPage="1"/>
  </sheetPr>
  <dimension ref="A1:C34"/>
  <sheetViews>
    <sheetView showFormulas="0" showGridLines="0" showRowColHeaders="1" showZeros="1" rightToLeft="0" tabSelected="1" showOutlineSymbols="1" defaultGridColor="1" view="normal" topLeftCell="A1" colorId="64" zoomScale="100" zoomScaleNormal="100" zoomScalePageLayoutView="100" workbookViewId="0">
      <selection pane="topLeft" activeCell="A1" activeCellId="0" sqref="A1"/>
    </sheetView>
  </sheetViews>
  <sheetFormatPr baseColWidth="8" defaultColWidth="8.6796875" defaultRowHeight="15" customHeight="0" zeroHeight="0" outlineLevelRow="0"/>
  <cols>
    <col width="3" customWidth="1" style="31" min="1" max="1"/>
    <col width="55" customWidth="1" style="31" min="2" max="2"/>
    <col width="3" customWidth="1" style="31" min="3" max="3"/>
  </cols>
  <sheetData>
    <row r="1"/>
    <row r="2"/>
    <row r="3"/>
    <row r="4"/>
    <row r="5"/>
    <row r="6"/>
    <row r="7"/>
    <row r="8"/>
    <row r="9" ht="26.8" customHeight="1" s="32">
      <c r="B9" s="33" t="inlineStr">
        <is>
          <t>Risk Register Template</t>
        </is>
      </c>
    </row>
    <row r="10" ht="15" customHeight="1" s="32">
      <c r="B10" s="34" t="inlineStr">
        <is>
          <t>AHQS — Accelerate Healthcare Quality Solutions</t>
        </is>
      </c>
    </row>
    <row r="11"/>
    <row r="12" ht="15" customHeight="1" s="32">
      <c r="B12" s="35" t="n"/>
      <c r="C12" s="35" t="n"/>
    </row>
    <row r="13" ht="49.5" customHeight="1" s="32">
      <c r="B13" s="36" t="inlineStr">
        <is>
          <t>A comprehensive risk management tool with inherent and residual risk scoring, 5x5 matrix heatmap, mitigation tracking, and a visual dashboard.</t>
        </is>
      </c>
    </row>
    <row r="14"/>
    <row r="15" ht="16.15" customHeight="1" s="32">
      <c r="B15" s="37" t="inlineStr">
        <is>
          <t>Key Features</t>
        </is>
      </c>
    </row>
    <row r="16" ht="15" customHeight="1" s="32">
      <c r="B16" s="38" t="inlineStr">
        <is>
          <t xml:space="preserve">  •  Inherent and residual risk scoring (likelihood x severity)</t>
        </is>
      </c>
    </row>
    <row r="17" ht="15" customHeight="1" s="32">
      <c r="B17" s="38" t="inlineStr">
        <is>
          <t xml:space="preserve">  •  5x5 risk matrix with color-coded heatmap</t>
        </is>
      </c>
    </row>
    <row r="18" ht="15" customHeight="1" s="32">
      <c r="B18" s="38" t="inlineStr">
        <is>
          <t xml:space="preserve">  •  Risk category breakdown with counts</t>
        </is>
      </c>
    </row>
    <row r="19" ht="15" customHeight="1" s="32">
      <c r="B19" s="38" t="inlineStr">
        <is>
          <t xml:space="preserve">  •  Mitigation action tracking with owners and deadlines</t>
        </is>
      </c>
    </row>
    <row r="20" ht="15" customHeight="1" s="32">
      <c r="B20" s="38" t="inlineStr">
        <is>
          <t xml:space="preserve">  •  Top risks dashboard with charts</t>
        </is>
      </c>
    </row>
    <row r="21" ht="15" customHeight="1" s="32">
      <c r="B21" s="38" t="inlineStr">
        <is>
          <t xml:space="preserve">  •  Auto-calculated risk reduction (delta)</t>
        </is>
      </c>
    </row>
    <row r="22"/>
    <row r="23" ht="16.15" customHeight="1" s="32">
      <c r="B23" s="37" t="inlineStr">
        <is>
          <t>How to Use</t>
        </is>
      </c>
    </row>
    <row r="24" ht="15" customHeight="1" s="32">
      <c r="B24" s="38" t="inlineStr">
        <is>
          <t>1.  Start with the Data Entry sheet — fill in yellow-shaded input cells only</t>
        </is>
      </c>
    </row>
    <row r="25" ht="15" customHeight="1" s="32">
      <c r="B25" s="38" t="inlineStr">
        <is>
          <t>2.  Blue-shaded cells contain formulas — do not overwrite them</t>
        </is>
      </c>
    </row>
    <row r="26" ht="15" customHeight="1" s="32">
      <c r="B26" s="38" t="inlineStr">
        <is>
          <t>3.  Use dropdown menus for standardized entries</t>
        </is>
      </c>
    </row>
    <row r="27" ht="15" customHeight="1" s="32">
      <c r="B27" s="38" t="inlineStr">
        <is>
          <t>4.  Check the Dashboard sheet for auto-calculated metrics and charts</t>
        </is>
      </c>
    </row>
    <row r="28" ht="15" customHeight="1" s="32">
      <c r="B28" s="38" t="inlineStr">
        <is>
          <t>5.  Save a copy for each audit cycle or reporting period</t>
        </is>
      </c>
    </row>
    <row r="29" ht="15" customHeight="1" s="32">
      <c r="B29" s="38" t="inlineStr">
        <is>
          <t>6.  This tool is free to use for internal quality improvement</t>
        </is>
      </c>
    </row>
    <row r="30"/>
    <row r="31" ht="16.15" customHeight="1" s="32">
      <c r="B31" s="37" t="inlineStr">
        <is>
          <t>Disclaimer &amp; License</t>
        </is>
      </c>
    </row>
    <row r="32" ht="64.5" customHeight="1" s="32">
      <c r="B32" s="39" t="inlineStr">
        <is>
          <t>This is an AHQS-created quality improvement tool. It is not an official CAP, ISO 15189, JCI or AABB standards document, and does not reproduce official standards text. Always purchase official standards directly from the accrediting bodies. This template is provided free of charge for internal quality improvement use. © 2026 Accelerate Healthcare Quality Solutions (AHQS). Not for resale.</t>
        </is>
      </c>
    </row>
    <row r="33"/>
    <row r="34" ht="15" customHeight="1" s="32">
      <c r="B34" s="40" t="inlineStr">
        <is>
          <t>Tool ID: AHQS-RSK-002  |  Version: 2.0  |  Created: October 2026  |  AHQS Healthcare Quality Solutions</t>
        </is>
      </c>
    </row>
  </sheetData>
  <sheetProtection selectLockedCells="0" selectUnlockedCells="0" sheet="1" objects="0" insertRows="1" insertHyperlinks="1" autoFilter="1" scenarios="0" formatColumns="1" deleteColumns="1" insertColumns="1" pivotTables="1" deleteRows="1" formatCells="1" formatRows="1" sort="1" password="AF18"/>
  <printOptions horizontalCentered="0" verticalCentered="0" headings="0" gridLines="0" gridLinesSet="1"/>
  <pageMargins left="0.75" right="0.75" top="1" bottom="1" header="0.511811023622047" footer="0.511811023622047"/>
  <pageSetup orientation="portrait" paperSize="9" scale="100" fitToHeight="0" fitToWidth="1" pageOrder="downThenOver" blackAndWhite="0" draft="0" horizontalDpi="300" verticalDpi="300" copies="1"/>
  <drawing xmlns:r="http://schemas.openxmlformats.org/officeDocument/2006/relationships" r:id="rId1"/>
</worksheet>
</file>

<file path=xl/worksheets/sheet2.xml><?xml version="1.0" encoding="utf-8"?>
<worksheet xmlns="http://schemas.openxmlformats.org/spreadsheetml/2006/main">
  <sheetPr filterMode="0">
    <outlinePr summaryBelow="1" summaryRight="1"/>
    <pageSetUpPr fitToPage="1"/>
  </sheetPr>
  <dimension ref="A1:D10"/>
  <sheetViews>
    <sheetView showFormulas="0" showGridLines="0" showRowColHeaders="1" showZeros="1" rightToLeft="0" tabSelected="0" showOutlineSymbols="1" defaultGridColor="1" view="normal" topLeftCell="A1" colorId="64" zoomScale="100" zoomScaleNormal="100" zoomScalePageLayoutView="100" workbookViewId="0">
      <selection pane="topLeft" activeCell="A1" activeCellId="0" sqref="A1"/>
    </sheetView>
  </sheetViews>
  <sheetFormatPr baseColWidth="8" defaultColWidth="8.6796875" defaultRowHeight="15" customHeight="0" zeroHeight="0" outlineLevelRow="0"/>
  <cols>
    <col width="25" customWidth="1" style="31" min="1" max="4"/>
  </cols>
  <sheetData>
    <row r="1" ht="15" customHeight="1" s="32">
      <c r="A1" s="41" t="inlineStr">
        <is>
          <t>Categories</t>
        </is>
      </c>
      <c r="B1" s="41" t="inlineStr">
        <is>
          <t>Risk_Levels</t>
        </is>
      </c>
      <c r="C1" s="41" t="inlineStr">
        <is>
          <t>Status</t>
        </is>
      </c>
      <c r="D1" s="41" t="inlineStr">
        <is>
          <t>Owners</t>
        </is>
      </c>
    </row>
    <row r="2" ht="15" customHeight="1" s="32">
      <c r="A2" s="42" t="inlineStr">
        <is>
          <t>Clinical</t>
        </is>
      </c>
      <c r="B2" s="42" t="inlineStr">
        <is>
          <t>Low</t>
        </is>
      </c>
      <c r="C2" s="42" t="inlineStr">
        <is>
          <t>Open</t>
        </is>
      </c>
      <c r="D2" s="42" t="inlineStr">
        <is>
          <t>Lab Manager</t>
        </is>
      </c>
    </row>
    <row r="3" ht="15" customHeight="1" s="32">
      <c r="A3" s="42" t="inlineStr">
        <is>
          <t>Operational</t>
        </is>
      </c>
      <c r="B3" s="42" t="inlineStr">
        <is>
          <t>Medium</t>
        </is>
      </c>
      <c r="C3" s="42" t="inlineStr">
        <is>
          <t>Mitigated</t>
        </is>
      </c>
      <c r="D3" s="42" t="inlineStr">
        <is>
          <t>Quality Manager</t>
        </is>
      </c>
    </row>
    <row r="4" ht="15" customHeight="1" s="32">
      <c r="A4" s="42" t="inlineStr">
        <is>
          <t>Financial</t>
        </is>
      </c>
      <c r="B4" s="42" t="inlineStr">
        <is>
          <t>High</t>
        </is>
      </c>
      <c r="C4" s="42" t="inlineStr">
        <is>
          <t>Closed</t>
        </is>
      </c>
      <c r="D4" s="42" t="inlineStr">
        <is>
          <t>Medical Director</t>
        </is>
      </c>
    </row>
    <row r="5" ht="15" customHeight="1" s="32">
      <c r="A5" s="42" t="inlineStr">
        <is>
          <t>Compliance</t>
        </is>
      </c>
      <c r="B5" s="42" t="inlineStr">
        <is>
          <t>Critical</t>
        </is>
      </c>
      <c r="C5" s="42" t="inlineStr">
        <is>
          <t>Monitoring</t>
        </is>
      </c>
      <c r="D5" s="42" t="inlineStr">
        <is>
          <t>Safety Officer</t>
        </is>
      </c>
    </row>
    <row r="6" ht="15" customHeight="1" s="32">
      <c r="A6" s="42" t="inlineStr">
        <is>
          <t>Safety</t>
        </is>
      </c>
      <c r="C6" s="42" t="inlineStr">
        <is>
          <t>Escalated</t>
        </is>
      </c>
      <c r="D6" s="42" t="inlineStr">
        <is>
          <t>IT Manager</t>
        </is>
      </c>
    </row>
    <row r="7" ht="15" customHeight="1" s="32">
      <c r="A7" s="42" t="inlineStr">
        <is>
          <t>Equipment</t>
        </is>
      </c>
      <c r="D7" s="42" t="inlineStr">
        <is>
          <t>HR Manager</t>
        </is>
      </c>
    </row>
    <row r="8" ht="15" customHeight="1" s="32">
      <c r="A8" s="42" t="inlineStr">
        <is>
          <t>IT/Data</t>
        </is>
      </c>
    </row>
    <row r="9" ht="15" customHeight="1" s="32">
      <c r="A9" s="42" t="inlineStr">
        <is>
          <t>Personnel</t>
        </is>
      </c>
    </row>
    <row r="10" ht="15" customHeight="1" s="32">
      <c r="A10" s="42" t="inlineStr">
        <is>
          <t>Facility</t>
        </is>
      </c>
    </row>
  </sheetData>
  <sheetProtection selectLockedCells="0" selectUnlockedCells="0" sheet="1" objects="0" insertRows="1" insertHyperlinks="1" autoFilter="1" scenarios="0" formatColumns="1" deleteColumns="1" insertColumns="1" pivotTables="1" deleteRows="1" formatCells="1" formatRows="1" sort="1" password="AF18"/>
  <printOptions horizontalCentered="0" verticalCentered="0" headings="0" gridLines="0" gridLinesSet="1"/>
  <pageMargins left="0.75" right="0.75" top="1" bottom="1" header="0.511811023622047" footer="0.511811023622047"/>
  <pageSetup orientation="portrait" paperSize="9" scale="100" fitToHeight="0" fitToWidth="1" pageOrder="downThenOver" blackAndWhite="0" draft="0" horizontalDpi="300" verticalDpi="300" copies="1"/>
</worksheet>
</file>

<file path=xl/worksheets/sheet3.xml><?xml version="1.0" encoding="utf-8"?>
<worksheet xmlns="http://schemas.openxmlformats.org/spreadsheetml/2006/main">
  <sheetPr filterMode="0">
    <outlinePr summaryBelow="1" summaryRight="1"/>
    <pageSetUpPr fitToPage="1"/>
  </sheetPr>
  <dimension ref="A1:R41"/>
  <sheetViews>
    <sheetView showFormulas="0" showGridLines="0" showRowColHeaders="1" showZeros="1" rightToLeft="0" tabSelected="0" showOutlineSymbols="1" defaultGridColor="1" view="normal" topLeftCell="A1" colorId="64" zoomScale="100" zoomScaleNormal="100" zoomScalePageLayoutView="100" workbookViewId="0">
      <pane xSplit="0" ySplit="1" topLeftCell="A2" activePane="bottomLeft" state="frozen"/>
      <selection pane="topLeft" activeCell="A1" activeCellId="0" sqref="A1"/>
      <selection pane="bottomLeft" activeCell="A1" activeCellId="0" sqref="A1"/>
    </sheetView>
  </sheetViews>
  <sheetFormatPr baseColWidth="8" defaultColWidth="8.6796875" defaultRowHeight="15" customHeight="0" zeroHeight="0" outlineLevelRow="0"/>
  <cols>
    <col width="4" customWidth="1" style="31" min="1" max="1"/>
    <col width="10" customWidth="1" style="31" min="2" max="2"/>
    <col width="12" customWidth="1" style="31" min="3" max="3"/>
    <col width="14" customWidth="1" style="31" min="4" max="4"/>
    <col width="35" customWidth="1" style="31" min="5" max="5"/>
    <col width="10" customWidth="1" style="31" min="6" max="9"/>
    <col width="30" customWidth="1" style="31" min="10" max="10"/>
    <col width="10" customWidth="1" style="31" min="11" max="14"/>
    <col width="14" customWidth="1" style="31" min="15" max="15"/>
    <col width="12" customWidth="1" style="31" min="16" max="18"/>
  </cols>
  <sheetData>
    <row r="1" ht="39.75" customHeight="1" s="32">
      <c r="A1" s="43" t="inlineStr">
        <is>
          <t>#</t>
        </is>
      </c>
      <c r="B1" s="43" t="inlineStr">
        <is>
          <t>Risk ID</t>
        </is>
      </c>
      <c r="C1" s="43" t="inlineStr">
        <is>
          <t>Date</t>
        </is>
      </c>
      <c r="D1" s="43" t="inlineStr">
        <is>
          <t>Category</t>
        </is>
      </c>
      <c r="E1" s="43" t="inlineStr">
        <is>
          <t>Risk Description</t>
        </is>
      </c>
      <c r="F1" s="43" t="inlineStr">
        <is>
          <t>Likelihood (1-5)</t>
        </is>
      </c>
      <c r="G1" s="43" t="inlineStr">
        <is>
          <t>Severity (1-5)</t>
        </is>
      </c>
      <c r="H1" s="43" t="inlineStr">
        <is>
          <t>Inherent Score</t>
        </is>
      </c>
      <c r="I1" s="43" t="inlineStr">
        <is>
          <t>Inherent Rating</t>
        </is>
      </c>
      <c r="J1" s="43" t="inlineStr">
        <is>
          <t>Mitigation Action</t>
        </is>
      </c>
      <c r="K1" s="43" t="inlineStr">
        <is>
          <t>Residual Likelihood</t>
        </is>
      </c>
      <c r="L1" s="43" t="inlineStr">
        <is>
          <t>Residual Severity</t>
        </is>
      </c>
      <c r="M1" s="43" t="inlineStr">
        <is>
          <t>Residual Score</t>
        </is>
      </c>
      <c r="N1" s="43" t="inlineStr">
        <is>
          <t>Residual Rating</t>
        </is>
      </c>
      <c r="O1" s="43" t="inlineStr">
        <is>
          <t>Owner</t>
        </is>
      </c>
      <c r="P1" s="43" t="inlineStr">
        <is>
          <t>Target Date</t>
        </is>
      </c>
      <c r="Q1" s="43" t="inlineStr">
        <is>
          <t>Status</t>
        </is>
      </c>
      <c r="R1" s="43" t="inlineStr">
        <is>
          <t>Review Date</t>
        </is>
      </c>
    </row>
    <row r="2" ht="23.85" customHeight="1" s="32">
      <c r="A2" s="44" t="n">
        <v>1</v>
      </c>
      <c r="B2" s="45" t="inlineStr">
        <is>
          <t>R001</t>
        </is>
      </c>
      <c r="C2" s="44" t="inlineStr">
        <is>
          <t>2026-01-15</t>
        </is>
      </c>
      <c r="D2" s="46" t="inlineStr">
        <is>
          <t>Clinical</t>
        </is>
      </c>
      <c r="E2" s="46" t="inlineStr">
        <is>
          <t>Delayed critical value reporting to requesting physician</t>
        </is>
      </c>
      <c r="F2" s="44" t="n">
        <v>3</v>
      </c>
      <c r="G2" s="44" t="n">
        <v>5</v>
      </c>
      <c r="H2" s="47">
        <f>F2*G2</f>
        <v/>
      </c>
      <c r="I2" s="45">
        <f>IF(H2&gt;=15,"Critical",IF(H2&gt;=9,"High",IF(H2&gt;=4,"Medium","Low")))</f>
        <v/>
      </c>
      <c r="J2" s="46" t="inlineStr">
        <is>
          <t>Implement automated alert system for critical values</t>
        </is>
      </c>
      <c r="K2" s="44" t="n">
        <v>2</v>
      </c>
      <c r="L2" s="44" t="n">
        <v>3</v>
      </c>
      <c r="M2" s="47">
        <f>K2*L2</f>
        <v/>
      </c>
      <c r="N2" s="45">
        <f>IF(M2&gt;=15,"Critical",IF(M2&gt;=9,"High",IF(M2&gt;=4,"Medium","Low")))</f>
        <v/>
      </c>
      <c r="O2" s="46" t="n"/>
      <c r="P2" s="46" t="n"/>
      <c r="Q2" s="46" t="n"/>
      <c r="R2" s="46" t="n"/>
    </row>
    <row r="3" ht="23.85" customHeight="1" s="32">
      <c r="A3" s="44" t="n">
        <v>2</v>
      </c>
      <c r="B3" s="45" t="inlineStr">
        <is>
          <t>R002</t>
        </is>
      </c>
      <c r="C3" s="44" t="inlineStr">
        <is>
          <t>2026-01-20</t>
        </is>
      </c>
      <c r="D3" s="46" t="inlineStr">
        <is>
          <t>Compliance</t>
        </is>
      </c>
      <c r="E3" s="46" t="inlineStr">
        <is>
          <t>Expired reagents in use on automated analyzer</t>
        </is>
      </c>
      <c r="F3" s="44" t="n">
        <v>2</v>
      </c>
      <c r="G3" s="44" t="n">
        <v>4</v>
      </c>
      <c r="H3" s="47">
        <f>F3*G3</f>
        <v/>
      </c>
      <c r="I3" s="45">
        <f>IF(H3&gt;=15,"Critical",IF(H3&gt;=9,"High",IF(H3&gt;=4,"Medium","Low")))</f>
        <v/>
      </c>
      <c r="J3" s="46" t="inlineStr">
        <is>
          <t>Implement barcode scanning for reagent verification</t>
        </is>
      </c>
      <c r="K3" s="44" t="n">
        <v>1</v>
      </c>
      <c r="L3" s="44" t="n">
        <v>2</v>
      </c>
      <c r="M3" s="47">
        <f>K3*L3</f>
        <v/>
      </c>
      <c r="N3" s="45">
        <f>IF(M3&gt;=15,"Critical",IF(M3&gt;=9,"High",IF(M3&gt;=4,"Medium","Low")))</f>
        <v/>
      </c>
      <c r="O3" s="46" t="n"/>
      <c r="P3" s="46" t="n"/>
      <c r="Q3" s="46" t="n"/>
      <c r="R3" s="46" t="n"/>
    </row>
    <row r="4" ht="23.85" customHeight="1" s="32">
      <c r="A4" s="44" t="n">
        <v>3</v>
      </c>
      <c r="B4" s="45" t="inlineStr">
        <is>
          <t>R003</t>
        </is>
      </c>
      <c r="C4" s="44" t="inlineStr">
        <is>
          <t>2026-02-01</t>
        </is>
      </c>
      <c r="D4" s="46" t="inlineStr">
        <is>
          <t>Safety</t>
        </is>
      </c>
      <c r="E4" s="46" t="inlineStr">
        <is>
          <t>Inadequate PPE compliance in specimen processing area</t>
        </is>
      </c>
      <c r="F4" s="44" t="n">
        <v>3</v>
      </c>
      <c r="G4" s="44" t="n">
        <v>3</v>
      </c>
      <c r="H4" s="47">
        <f>F4*G4</f>
        <v/>
      </c>
      <c r="I4" s="45">
        <f>IF(H4&gt;=15,"Critical",IF(H4&gt;=9,"High",IF(H4&gt;=4,"Medium","Low")))</f>
        <v/>
      </c>
      <c r="J4" s="46" t="inlineStr">
        <is>
          <t>Mandatory PPE training and spot audits</t>
        </is>
      </c>
      <c r="K4" s="44" t="n">
        <v>2</v>
      </c>
      <c r="L4" s="44" t="n">
        <v>2</v>
      </c>
      <c r="M4" s="47">
        <f>K4*L4</f>
        <v/>
      </c>
      <c r="N4" s="45">
        <f>IF(M4&gt;=15,"Critical",IF(M4&gt;=9,"High",IF(M4&gt;=4,"Medium","Low")))</f>
        <v/>
      </c>
      <c r="O4" s="46" t="n"/>
      <c r="P4" s="46" t="n"/>
      <c r="Q4" s="46" t="n"/>
      <c r="R4" s="46" t="n"/>
    </row>
    <row r="5" ht="23.85" customHeight="1" s="32">
      <c r="A5" s="44" t="n">
        <v>4</v>
      </c>
      <c r="B5" s="45" t="inlineStr">
        <is>
          <t>R004</t>
        </is>
      </c>
      <c r="C5" s="44" t="inlineStr">
        <is>
          <t>2026-02-10</t>
        </is>
      </c>
      <c r="D5" s="46" t="inlineStr">
        <is>
          <t>Equipment</t>
        </is>
      </c>
      <c r="E5" s="46" t="inlineStr">
        <is>
          <t>Analyzer calibration drift affecting QC results</t>
        </is>
      </c>
      <c r="F5" s="44" t="n">
        <v>2</v>
      </c>
      <c r="G5" s="44" t="n">
        <v>5</v>
      </c>
      <c r="H5" s="47">
        <f>F5*G5</f>
        <v/>
      </c>
      <c r="I5" s="45">
        <f>IF(H5&gt;=15,"Critical",IF(H5&gt;=9,"High",IF(H5&gt;=4,"Medium","Low")))</f>
        <v/>
      </c>
      <c r="J5" s="46" t="inlineStr">
        <is>
          <t>Implement daily calibration verification and trending</t>
        </is>
      </c>
      <c r="K5" s="44" t="n">
        <v>1</v>
      </c>
      <c r="L5" s="44" t="n">
        <v>3</v>
      </c>
      <c r="M5" s="47">
        <f>K5*L5</f>
        <v/>
      </c>
      <c r="N5" s="45">
        <f>IF(M5&gt;=15,"Critical",IF(M5&gt;=9,"High",IF(M5&gt;=4,"Medium","Low")))</f>
        <v/>
      </c>
      <c r="O5" s="46" t="n"/>
      <c r="P5" s="46" t="n"/>
      <c r="Q5" s="46" t="n"/>
      <c r="R5" s="46" t="n"/>
    </row>
    <row r="6" ht="23.85" customHeight="1" s="32">
      <c r="A6" s="44" t="n">
        <v>5</v>
      </c>
      <c r="B6" s="45" t="inlineStr">
        <is>
          <t>R005</t>
        </is>
      </c>
      <c r="C6" s="44" t="inlineStr">
        <is>
          <t>2026-02-15</t>
        </is>
      </c>
      <c r="D6" s="46" t="inlineStr">
        <is>
          <t>IT/Data</t>
        </is>
      </c>
      <c r="E6" s="46" t="inlineStr">
        <is>
          <t>LIS downtime during peak testing hours</t>
        </is>
      </c>
      <c r="F6" s="44" t="n">
        <v>3</v>
      </c>
      <c r="G6" s="44" t="n">
        <v>4</v>
      </c>
      <c r="H6" s="47">
        <f>F6*G6</f>
        <v/>
      </c>
      <c r="I6" s="45">
        <f>IF(H6&gt;=15,"Critical",IF(H6&gt;=9,"High",IF(H6&gt;=4,"Medium","Low")))</f>
        <v/>
      </c>
      <c r="J6" s="46" t="inlineStr">
        <is>
          <t>Implement redundant server with automatic failover</t>
        </is>
      </c>
      <c r="K6" s="44" t="n">
        <v>1</v>
      </c>
      <c r="L6" s="44" t="n">
        <v>3</v>
      </c>
      <c r="M6" s="47">
        <f>K6*L6</f>
        <v/>
      </c>
      <c r="N6" s="45">
        <f>IF(M6&gt;=15,"Critical",IF(M6&gt;=9,"High",IF(M6&gt;=4,"Medium","Low")))</f>
        <v/>
      </c>
      <c r="O6" s="46" t="n"/>
      <c r="P6" s="46" t="n"/>
      <c r="Q6" s="46" t="n"/>
      <c r="R6" s="46" t="n"/>
    </row>
    <row r="7" ht="23.85" customHeight="1" s="32">
      <c r="A7" s="44" t="n">
        <v>6</v>
      </c>
      <c r="B7" s="45" t="inlineStr">
        <is>
          <t>R006</t>
        </is>
      </c>
      <c r="C7" s="44" t="inlineStr">
        <is>
          <t>2026-03-01</t>
        </is>
      </c>
      <c r="D7" s="46" t="inlineStr">
        <is>
          <t>Operational</t>
        </is>
      </c>
      <c r="E7" s="46" t="inlineStr">
        <is>
          <t>Insufficient staffing during peak hours</t>
        </is>
      </c>
      <c r="F7" s="44" t="n">
        <v>3</v>
      </c>
      <c r="G7" s="44" t="n">
        <v>3</v>
      </c>
      <c r="H7" s="47">
        <f>F7*G7</f>
        <v/>
      </c>
      <c r="I7" s="45">
        <f>IF(H7&gt;=15,"Critical",IF(H7&gt;=9,"High",IF(H7&gt;=4,"Medium","Low")))</f>
        <v/>
      </c>
      <c r="J7" s="46" t="inlineStr">
        <is>
          <t>Cross-train staff and implement flexible scheduling</t>
        </is>
      </c>
      <c r="K7" s="44" t="n">
        <v>2</v>
      </c>
      <c r="L7" s="44" t="n">
        <v>2</v>
      </c>
      <c r="M7" s="47">
        <f>K7*L7</f>
        <v/>
      </c>
      <c r="N7" s="45">
        <f>IF(M7&gt;=15,"Critical",IF(M7&gt;=9,"High",IF(M7&gt;=4,"Medium","Low")))</f>
        <v/>
      </c>
      <c r="O7" s="46" t="n"/>
      <c r="P7" s="46" t="n"/>
      <c r="Q7" s="46" t="n"/>
      <c r="R7" s="46" t="n"/>
    </row>
    <row r="8" ht="23.85" customHeight="1" s="32">
      <c r="A8" s="44" t="n">
        <v>7</v>
      </c>
      <c r="B8" s="45" t="inlineStr">
        <is>
          <t>R007</t>
        </is>
      </c>
      <c r="C8" s="44" t="inlineStr">
        <is>
          <t>2026-03-10</t>
        </is>
      </c>
      <c r="D8" s="46" t="inlineStr">
        <is>
          <t>Financial</t>
        </is>
      </c>
      <c r="E8" s="46" t="inlineStr">
        <is>
          <t>Budget constraints limiting equipment replacement</t>
        </is>
      </c>
      <c r="F8" s="44" t="n">
        <v>2</v>
      </c>
      <c r="G8" s="44" t="n">
        <v>4</v>
      </c>
      <c r="H8" s="47">
        <f>F8*G8</f>
        <v/>
      </c>
      <c r="I8" s="45">
        <f>IF(H8&gt;=15,"Critical",IF(H8&gt;=9,"High",IF(H8&gt;=4,"Medium","Low")))</f>
        <v/>
      </c>
      <c r="J8" s="46" t="inlineStr">
        <is>
          <t>Develop 5-year capital equipment replacement plan</t>
        </is>
      </c>
      <c r="K8" s="44" t="n">
        <v>2</v>
      </c>
      <c r="L8" s="44" t="n">
        <v>3</v>
      </c>
      <c r="M8" s="47">
        <f>K8*L8</f>
        <v/>
      </c>
      <c r="N8" s="45">
        <f>IF(M8&gt;=15,"Critical",IF(M8&gt;=9,"High",IF(M8&gt;=4,"Medium","Low")))</f>
        <v/>
      </c>
      <c r="O8" s="46" t="n"/>
      <c r="P8" s="46" t="n"/>
      <c r="Q8" s="46" t="n"/>
      <c r="R8" s="46" t="n"/>
    </row>
    <row r="9" ht="23.85" customHeight="1" s="32">
      <c r="A9" s="44" t="n">
        <v>8</v>
      </c>
      <c r="B9" s="45" t="inlineStr">
        <is>
          <t>R008</t>
        </is>
      </c>
      <c r="C9" s="44" t="inlineStr">
        <is>
          <t>2026-03-15</t>
        </is>
      </c>
      <c r="D9" s="46" t="inlineStr">
        <is>
          <t>Personnel</t>
        </is>
      </c>
      <c r="E9" s="46" t="inlineStr">
        <is>
          <t>Key person dependency for specialized testing</t>
        </is>
      </c>
      <c r="F9" s="44" t="n">
        <v>2</v>
      </c>
      <c r="G9" s="44" t="n">
        <v>5</v>
      </c>
      <c r="H9" s="47">
        <f>F9*G9</f>
        <v/>
      </c>
      <c r="I9" s="45">
        <f>IF(H9&gt;=15,"Critical",IF(H9&gt;=9,"High",IF(H9&gt;=4,"Medium","Low")))</f>
        <v/>
      </c>
      <c r="J9" s="46" t="inlineStr">
        <is>
          <t>Cross-train minimum 2 staff per specialized test</t>
        </is>
      </c>
      <c r="K9" s="44" t="n">
        <v>1</v>
      </c>
      <c r="L9" s="44" t="n">
        <v>3</v>
      </c>
      <c r="M9" s="47">
        <f>K9*L9</f>
        <v/>
      </c>
      <c r="N9" s="45">
        <f>IF(M9&gt;=15,"Critical",IF(M9&gt;=9,"High",IF(M9&gt;=4,"Medium","Low")))</f>
        <v/>
      </c>
      <c r="O9" s="46" t="n"/>
      <c r="P9" s="46" t="n"/>
      <c r="Q9" s="46" t="n"/>
      <c r="R9" s="46" t="n"/>
    </row>
    <row r="10" ht="23.85" customHeight="1" s="32">
      <c r="A10" s="44" t="n">
        <v>9</v>
      </c>
      <c r="B10" s="45" t="inlineStr">
        <is>
          <t>R009</t>
        </is>
      </c>
      <c r="C10" s="44" t="inlineStr">
        <is>
          <t>2026-04-01</t>
        </is>
      </c>
      <c r="D10" s="46" t="inlineStr">
        <is>
          <t>Facility</t>
        </is>
      </c>
      <c r="E10" s="46" t="inlineStr">
        <is>
          <t>Temperature excursions in storage areas</t>
        </is>
      </c>
      <c r="F10" s="44" t="n">
        <v>2</v>
      </c>
      <c r="G10" s="44" t="n">
        <v>4</v>
      </c>
      <c r="H10" s="47">
        <f>F10*G10</f>
        <v/>
      </c>
      <c r="I10" s="45">
        <f>IF(H10&gt;=15,"Critical",IF(H10&gt;=9,"High",IF(H10&gt;=4,"Medium","Low")))</f>
        <v/>
      </c>
      <c r="J10" s="46" t="inlineStr">
        <is>
          <t>Install continuous temperature monitoring with alarms</t>
        </is>
      </c>
      <c r="K10" s="44" t="n">
        <v>1</v>
      </c>
      <c r="L10" s="44" t="n">
        <v>2</v>
      </c>
      <c r="M10" s="47">
        <f>K10*L10</f>
        <v/>
      </c>
      <c r="N10" s="45">
        <f>IF(M10&gt;=15,"Critical",IF(M10&gt;=9,"High",IF(M10&gt;=4,"Medium","Low")))</f>
        <v/>
      </c>
      <c r="O10" s="46" t="n"/>
      <c r="P10" s="46" t="n"/>
      <c r="Q10" s="46" t="n"/>
      <c r="R10" s="46" t="n"/>
    </row>
    <row r="11" ht="23.85" customHeight="1" s="32">
      <c r="A11" s="44" t="n">
        <v>10</v>
      </c>
      <c r="B11" s="45" t="inlineStr">
        <is>
          <t>R010</t>
        </is>
      </c>
      <c r="C11" s="44" t="inlineStr">
        <is>
          <t>2026-04-10</t>
        </is>
      </c>
      <c r="D11" s="46" t="inlineStr">
        <is>
          <t>Clinical</t>
        </is>
      </c>
      <c r="E11" s="46" t="inlineStr">
        <is>
          <t>Misidentification of patient samples</t>
        </is>
      </c>
      <c r="F11" s="44" t="n">
        <v>2</v>
      </c>
      <c r="G11" s="44" t="n">
        <v>5</v>
      </c>
      <c r="H11" s="47">
        <f>F11*G11</f>
        <v/>
      </c>
      <c r="I11" s="45">
        <f>IF(H11&gt;=15,"Critical",IF(H11&gt;=9,"High",IF(H11&gt;=4,"Medium","Low")))</f>
        <v/>
      </c>
      <c r="J11" s="46" t="inlineStr">
        <is>
          <t>Implement two-patient identifier verification at all steps</t>
        </is>
      </c>
      <c r="K11" s="44" t="n">
        <v>1</v>
      </c>
      <c r="L11" s="44" t="n">
        <v>2</v>
      </c>
      <c r="M11" s="47">
        <f>K11*L11</f>
        <v/>
      </c>
      <c r="N11" s="45">
        <f>IF(M11&gt;=15,"Critical",IF(M11&gt;=9,"High",IF(M11&gt;=4,"Medium","Low")))</f>
        <v/>
      </c>
      <c r="O11" s="46" t="n"/>
      <c r="P11" s="46" t="n"/>
      <c r="Q11" s="46" t="n"/>
      <c r="R11" s="46" t="n"/>
    </row>
    <row r="12" ht="15" customHeight="1" s="32">
      <c r="A12" s="44" t="n">
        <v>11</v>
      </c>
      <c r="H12" s="47">
        <f>F12*G12</f>
        <v/>
      </c>
      <c r="I12" s="45">
        <f>IF(H12&gt;=15,"Critical",IF(H12&gt;=9,"High",IF(H12&gt;=4,"Medium","Low")))</f>
        <v/>
      </c>
      <c r="M12" s="47">
        <f>K12*L12</f>
        <v/>
      </c>
      <c r="N12" s="45">
        <f>IF(M12&gt;=15,"Critical",IF(M12&gt;=9,"High",IF(M12&gt;=4,"Medium","Low")))</f>
        <v/>
      </c>
    </row>
    <row r="13" ht="15" customHeight="1" s="32">
      <c r="A13" s="44" t="n">
        <v>12</v>
      </c>
      <c r="H13" s="47">
        <f>F13*G13</f>
        <v/>
      </c>
      <c r="I13" s="45">
        <f>IF(H13&gt;=15,"Critical",IF(H13&gt;=9,"High",IF(H13&gt;=4,"Medium","Low")))</f>
        <v/>
      </c>
      <c r="M13" s="47">
        <f>K13*L13</f>
        <v/>
      </c>
      <c r="N13" s="45">
        <f>IF(M13&gt;=15,"Critical",IF(M13&gt;=9,"High",IF(M13&gt;=4,"Medium","Low")))</f>
        <v/>
      </c>
    </row>
    <row r="14" ht="15" customHeight="1" s="32">
      <c r="A14" s="44" t="n">
        <v>13</v>
      </c>
      <c r="H14" s="47">
        <f>F14*G14</f>
        <v/>
      </c>
      <c r="I14" s="45">
        <f>IF(H14&gt;=15,"Critical",IF(H14&gt;=9,"High",IF(H14&gt;=4,"Medium","Low")))</f>
        <v/>
      </c>
      <c r="M14" s="47">
        <f>K14*L14</f>
        <v/>
      </c>
      <c r="N14" s="45">
        <f>IF(M14&gt;=15,"Critical",IF(M14&gt;=9,"High",IF(M14&gt;=4,"Medium","Low")))</f>
        <v/>
      </c>
    </row>
    <row r="15" ht="15" customHeight="1" s="32">
      <c r="A15" s="44" t="n">
        <v>14</v>
      </c>
      <c r="H15" s="47">
        <f>F15*G15</f>
        <v/>
      </c>
      <c r="I15" s="45">
        <f>IF(H15&gt;=15,"Critical",IF(H15&gt;=9,"High",IF(H15&gt;=4,"Medium","Low")))</f>
        <v/>
      </c>
      <c r="M15" s="47">
        <f>K15*L15</f>
        <v/>
      </c>
      <c r="N15" s="45">
        <f>IF(M15&gt;=15,"Critical",IF(M15&gt;=9,"High",IF(M15&gt;=4,"Medium","Low")))</f>
        <v/>
      </c>
    </row>
    <row r="16" ht="15" customHeight="1" s="32">
      <c r="A16" s="44" t="n">
        <v>15</v>
      </c>
      <c r="H16" s="47">
        <f>F16*G16</f>
        <v/>
      </c>
      <c r="I16" s="45">
        <f>IF(H16&gt;=15,"Critical",IF(H16&gt;=9,"High",IF(H16&gt;=4,"Medium","Low")))</f>
        <v/>
      </c>
      <c r="M16" s="47">
        <f>K16*L16</f>
        <v/>
      </c>
      <c r="N16" s="45">
        <f>IF(M16&gt;=15,"Critical",IF(M16&gt;=9,"High",IF(M16&gt;=4,"Medium","Low")))</f>
        <v/>
      </c>
    </row>
    <row r="17" ht="15" customHeight="1" s="32">
      <c r="A17" s="44" t="n">
        <v>16</v>
      </c>
      <c r="H17" s="47">
        <f>F17*G17</f>
        <v/>
      </c>
      <c r="I17" s="45">
        <f>IF(H17&gt;=15,"Critical",IF(H17&gt;=9,"High",IF(H17&gt;=4,"Medium","Low")))</f>
        <v/>
      </c>
      <c r="M17" s="47">
        <f>K17*L17</f>
        <v/>
      </c>
      <c r="N17" s="45">
        <f>IF(M17&gt;=15,"Critical",IF(M17&gt;=9,"High",IF(M17&gt;=4,"Medium","Low")))</f>
        <v/>
      </c>
    </row>
    <row r="18" ht="15" customHeight="1" s="32">
      <c r="A18" s="44" t="n">
        <v>17</v>
      </c>
      <c r="H18" s="47">
        <f>F18*G18</f>
        <v/>
      </c>
      <c r="I18" s="45">
        <f>IF(H18&gt;=15,"Critical",IF(H18&gt;=9,"High",IF(H18&gt;=4,"Medium","Low")))</f>
        <v/>
      </c>
      <c r="M18" s="47">
        <f>K18*L18</f>
        <v/>
      </c>
      <c r="N18" s="45">
        <f>IF(M18&gt;=15,"Critical",IF(M18&gt;=9,"High",IF(M18&gt;=4,"Medium","Low")))</f>
        <v/>
      </c>
    </row>
    <row r="19" ht="15" customHeight="1" s="32">
      <c r="A19" s="44" t="n">
        <v>18</v>
      </c>
      <c r="H19" s="47">
        <f>F19*G19</f>
        <v/>
      </c>
      <c r="I19" s="45">
        <f>IF(H19&gt;=15,"Critical",IF(H19&gt;=9,"High",IF(H19&gt;=4,"Medium","Low")))</f>
        <v/>
      </c>
      <c r="M19" s="47">
        <f>K19*L19</f>
        <v/>
      </c>
      <c r="N19" s="45">
        <f>IF(M19&gt;=15,"Critical",IF(M19&gt;=9,"High",IF(M19&gt;=4,"Medium","Low")))</f>
        <v/>
      </c>
    </row>
    <row r="20" ht="15" customHeight="1" s="32">
      <c r="A20" s="44" t="n">
        <v>19</v>
      </c>
      <c r="H20" s="47">
        <f>F20*G20</f>
        <v/>
      </c>
      <c r="I20" s="45">
        <f>IF(H20&gt;=15,"Critical",IF(H20&gt;=9,"High",IF(H20&gt;=4,"Medium","Low")))</f>
        <v/>
      </c>
      <c r="M20" s="47">
        <f>K20*L20</f>
        <v/>
      </c>
      <c r="N20" s="45">
        <f>IF(M20&gt;=15,"Critical",IF(M20&gt;=9,"High",IF(M20&gt;=4,"Medium","Low")))</f>
        <v/>
      </c>
    </row>
    <row r="21" ht="15" customHeight="1" s="32">
      <c r="A21" s="44" t="n">
        <v>20</v>
      </c>
      <c r="H21" s="47">
        <f>F21*G21</f>
        <v/>
      </c>
      <c r="I21" s="45">
        <f>IF(H21&gt;=15,"Critical",IF(H21&gt;=9,"High",IF(H21&gt;=4,"Medium","Low")))</f>
        <v/>
      </c>
      <c r="M21" s="47">
        <f>K21*L21</f>
        <v/>
      </c>
      <c r="N21" s="45">
        <f>IF(M21&gt;=15,"Critical",IF(M21&gt;=9,"High",IF(M21&gt;=4,"Medium","Low")))</f>
        <v/>
      </c>
    </row>
    <row r="22" ht="15" customHeight="1" s="32">
      <c r="A22" s="44" t="n">
        <v>21</v>
      </c>
      <c r="H22" s="47">
        <f>F22*G22</f>
        <v/>
      </c>
      <c r="I22" s="45">
        <f>IF(H22&gt;=15,"Critical",IF(H22&gt;=9,"High",IF(H22&gt;=4,"Medium","Low")))</f>
        <v/>
      </c>
      <c r="M22" s="47">
        <f>K22*L22</f>
        <v/>
      </c>
      <c r="N22" s="45">
        <f>IF(M22&gt;=15,"Critical",IF(M22&gt;=9,"High",IF(M22&gt;=4,"Medium","Low")))</f>
        <v/>
      </c>
    </row>
    <row r="23" ht="15" customHeight="1" s="32">
      <c r="A23" s="44" t="n">
        <v>22</v>
      </c>
      <c r="H23" s="47">
        <f>F23*G23</f>
        <v/>
      </c>
      <c r="I23" s="45">
        <f>IF(H23&gt;=15,"Critical",IF(H23&gt;=9,"High",IF(H23&gt;=4,"Medium","Low")))</f>
        <v/>
      </c>
      <c r="M23" s="47">
        <f>K23*L23</f>
        <v/>
      </c>
      <c r="N23" s="45">
        <f>IF(M23&gt;=15,"Critical",IF(M23&gt;=9,"High",IF(M23&gt;=4,"Medium","Low")))</f>
        <v/>
      </c>
    </row>
    <row r="24" ht="15" customHeight="1" s="32">
      <c r="A24" s="44" t="n">
        <v>23</v>
      </c>
      <c r="H24" s="47">
        <f>F24*G24</f>
        <v/>
      </c>
      <c r="I24" s="45">
        <f>IF(H24&gt;=15,"Critical",IF(H24&gt;=9,"High",IF(H24&gt;=4,"Medium","Low")))</f>
        <v/>
      </c>
      <c r="M24" s="47">
        <f>K24*L24</f>
        <v/>
      </c>
      <c r="N24" s="45">
        <f>IF(M24&gt;=15,"Critical",IF(M24&gt;=9,"High",IF(M24&gt;=4,"Medium","Low")))</f>
        <v/>
      </c>
    </row>
    <row r="25" ht="15" customHeight="1" s="32">
      <c r="A25" s="44" t="n">
        <v>24</v>
      </c>
      <c r="H25" s="47">
        <f>F25*G25</f>
        <v/>
      </c>
      <c r="I25" s="45">
        <f>IF(H25&gt;=15,"Critical",IF(H25&gt;=9,"High",IF(H25&gt;=4,"Medium","Low")))</f>
        <v/>
      </c>
      <c r="M25" s="47">
        <f>K25*L25</f>
        <v/>
      </c>
      <c r="N25" s="45">
        <f>IF(M25&gt;=15,"Critical",IF(M25&gt;=9,"High",IF(M25&gt;=4,"Medium","Low")))</f>
        <v/>
      </c>
    </row>
    <row r="26" ht="15" customHeight="1" s="32">
      <c r="A26" s="44" t="n">
        <v>25</v>
      </c>
      <c r="H26" s="47">
        <f>F26*G26</f>
        <v/>
      </c>
      <c r="I26" s="45">
        <f>IF(H26&gt;=15,"Critical",IF(H26&gt;=9,"High",IF(H26&gt;=4,"Medium","Low")))</f>
        <v/>
      </c>
      <c r="M26" s="47">
        <f>K26*L26</f>
        <v/>
      </c>
      <c r="N26" s="45">
        <f>IF(M26&gt;=15,"Critical",IF(M26&gt;=9,"High",IF(M26&gt;=4,"Medium","Low")))</f>
        <v/>
      </c>
    </row>
    <row r="27" ht="15" customHeight="1" s="32">
      <c r="A27" s="44" t="n">
        <v>26</v>
      </c>
      <c r="H27" s="47">
        <f>F27*G27</f>
        <v/>
      </c>
      <c r="I27" s="45">
        <f>IF(H27&gt;=15,"Critical",IF(H27&gt;=9,"High",IF(H27&gt;=4,"Medium","Low")))</f>
        <v/>
      </c>
      <c r="M27" s="47">
        <f>K27*L27</f>
        <v/>
      </c>
      <c r="N27" s="45">
        <f>IF(M27&gt;=15,"Critical",IF(M27&gt;=9,"High",IF(M27&gt;=4,"Medium","Low")))</f>
        <v/>
      </c>
    </row>
    <row r="28" ht="15" customHeight="1" s="32">
      <c r="A28" s="44" t="n">
        <v>27</v>
      </c>
      <c r="H28" s="47">
        <f>F28*G28</f>
        <v/>
      </c>
      <c r="I28" s="45">
        <f>IF(H28&gt;=15,"Critical",IF(H28&gt;=9,"High",IF(H28&gt;=4,"Medium","Low")))</f>
        <v/>
      </c>
      <c r="M28" s="47">
        <f>K28*L28</f>
        <v/>
      </c>
      <c r="N28" s="45">
        <f>IF(M28&gt;=15,"Critical",IF(M28&gt;=9,"High",IF(M28&gt;=4,"Medium","Low")))</f>
        <v/>
      </c>
    </row>
    <row r="29" ht="15" customHeight="1" s="32">
      <c r="A29" s="44" t="n">
        <v>28</v>
      </c>
      <c r="H29" s="47">
        <f>F29*G29</f>
        <v/>
      </c>
      <c r="I29" s="45">
        <f>IF(H29&gt;=15,"Critical",IF(H29&gt;=9,"High",IF(H29&gt;=4,"Medium","Low")))</f>
        <v/>
      </c>
      <c r="M29" s="47">
        <f>K29*L29</f>
        <v/>
      </c>
      <c r="N29" s="45">
        <f>IF(M29&gt;=15,"Critical",IF(M29&gt;=9,"High",IF(M29&gt;=4,"Medium","Low")))</f>
        <v/>
      </c>
    </row>
    <row r="30" ht="15" customHeight="1" s="32">
      <c r="A30" s="44" t="n">
        <v>29</v>
      </c>
      <c r="H30" s="47">
        <f>F30*G30</f>
        <v/>
      </c>
      <c r="I30" s="45">
        <f>IF(H30&gt;=15,"Critical",IF(H30&gt;=9,"High",IF(H30&gt;=4,"Medium","Low")))</f>
        <v/>
      </c>
      <c r="M30" s="47">
        <f>K30*L30</f>
        <v/>
      </c>
      <c r="N30" s="45">
        <f>IF(M30&gt;=15,"Critical",IF(M30&gt;=9,"High",IF(M30&gt;=4,"Medium","Low")))</f>
        <v/>
      </c>
    </row>
    <row r="31" ht="15" customHeight="1" s="32">
      <c r="A31" s="44" t="n">
        <v>30</v>
      </c>
      <c r="H31" s="47">
        <f>F31*G31</f>
        <v/>
      </c>
      <c r="I31" s="45">
        <f>IF(H31&gt;=15,"Critical",IF(H31&gt;=9,"High",IF(H31&gt;=4,"Medium","Low")))</f>
        <v/>
      </c>
      <c r="M31" s="47">
        <f>K31*L31</f>
        <v/>
      </c>
      <c r="N31" s="45">
        <f>IF(M31&gt;=15,"Critical",IF(M31&gt;=9,"High",IF(M31&gt;=4,"Medium","Low")))</f>
        <v/>
      </c>
    </row>
    <row r="32" ht="15" customHeight="1" s="32">
      <c r="A32" s="44" t="n">
        <v>31</v>
      </c>
      <c r="H32" s="47">
        <f>F32*G32</f>
        <v/>
      </c>
      <c r="I32" s="45">
        <f>IF(H32&gt;=15,"Critical",IF(H32&gt;=9,"High",IF(H32&gt;=4,"Medium","Low")))</f>
        <v/>
      </c>
      <c r="M32" s="47">
        <f>K32*L32</f>
        <v/>
      </c>
      <c r="N32" s="45">
        <f>IF(M32&gt;=15,"Critical",IF(M32&gt;=9,"High",IF(M32&gt;=4,"Medium","Low")))</f>
        <v/>
      </c>
    </row>
    <row r="33" ht="15" customHeight="1" s="32">
      <c r="A33" s="44" t="n">
        <v>32</v>
      </c>
      <c r="H33" s="47">
        <f>F33*G33</f>
        <v/>
      </c>
      <c r="I33" s="45">
        <f>IF(H33&gt;=15,"Critical",IF(H33&gt;=9,"High",IF(H33&gt;=4,"Medium","Low")))</f>
        <v/>
      </c>
      <c r="M33" s="47">
        <f>K33*L33</f>
        <v/>
      </c>
      <c r="N33" s="45">
        <f>IF(M33&gt;=15,"Critical",IF(M33&gt;=9,"High",IF(M33&gt;=4,"Medium","Low")))</f>
        <v/>
      </c>
    </row>
    <row r="34" ht="15" customHeight="1" s="32">
      <c r="A34" s="44" t="n">
        <v>33</v>
      </c>
      <c r="H34" s="47">
        <f>F34*G34</f>
        <v/>
      </c>
      <c r="I34" s="45">
        <f>IF(H34&gt;=15,"Critical",IF(H34&gt;=9,"High",IF(H34&gt;=4,"Medium","Low")))</f>
        <v/>
      </c>
      <c r="M34" s="47">
        <f>K34*L34</f>
        <v/>
      </c>
      <c r="N34" s="45">
        <f>IF(M34&gt;=15,"Critical",IF(M34&gt;=9,"High",IF(M34&gt;=4,"Medium","Low")))</f>
        <v/>
      </c>
    </row>
    <row r="35" ht="15" customHeight="1" s="32">
      <c r="A35" s="44" t="n">
        <v>34</v>
      </c>
      <c r="H35" s="47">
        <f>F35*G35</f>
        <v/>
      </c>
      <c r="I35" s="45">
        <f>IF(H35&gt;=15,"Critical",IF(H35&gt;=9,"High",IF(H35&gt;=4,"Medium","Low")))</f>
        <v/>
      </c>
      <c r="M35" s="47">
        <f>K35*L35</f>
        <v/>
      </c>
      <c r="N35" s="45">
        <f>IF(M35&gt;=15,"Critical",IF(M35&gt;=9,"High",IF(M35&gt;=4,"Medium","Low")))</f>
        <v/>
      </c>
    </row>
    <row r="36" ht="15" customHeight="1" s="32">
      <c r="A36" s="44" t="n">
        <v>35</v>
      </c>
      <c r="H36" s="47">
        <f>F36*G36</f>
        <v/>
      </c>
      <c r="I36" s="45">
        <f>IF(H36&gt;=15,"Critical",IF(H36&gt;=9,"High",IF(H36&gt;=4,"Medium","Low")))</f>
        <v/>
      </c>
      <c r="M36" s="47">
        <f>K36*L36</f>
        <v/>
      </c>
      <c r="N36" s="45">
        <f>IF(M36&gt;=15,"Critical",IF(M36&gt;=9,"High",IF(M36&gt;=4,"Medium","Low")))</f>
        <v/>
      </c>
    </row>
    <row r="37" ht="15" customHeight="1" s="32">
      <c r="A37" s="44" t="n">
        <v>36</v>
      </c>
      <c r="H37" s="47">
        <f>F37*G37</f>
        <v/>
      </c>
      <c r="I37" s="45">
        <f>IF(H37&gt;=15,"Critical",IF(H37&gt;=9,"High",IF(H37&gt;=4,"Medium","Low")))</f>
        <v/>
      </c>
      <c r="M37" s="47">
        <f>K37*L37</f>
        <v/>
      </c>
      <c r="N37" s="45">
        <f>IF(M37&gt;=15,"Critical",IF(M37&gt;=9,"High",IF(M37&gt;=4,"Medium","Low")))</f>
        <v/>
      </c>
    </row>
    <row r="38" ht="15" customHeight="1" s="32">
      <c r="A38" s="44" t="n">
        <v>37</v>
      </c>
      <c r="H38" s="47">
        <f>F38*G38</f>
        <v/>
      </c>
      <c r="I38" s="45">
        <f>IF(H38&gt;=15,"Critical",IF(H38&gt;=9,"High",IF(H38&gt;=4,"Medium","Low")))</f>
        <v/>
      </c>
      <c r="M38" s="47">
        <f>K38*L38</f>
        <v/>
      </c>
      <c r="N38" s="45">
        <f>IF(M38&gt;=15,"Critical",IF(M38&gt;=9,"High",IF(M38&gt;=4,"Medium","Low")))</f>
        <v/>
      </c>
    </row>
    <row r="39" ht="15" customHeight="1" s="32">
      <c r="A39" s="44" t="n">
        <v>38</v>
      </c>
      <c r="H39" s="47">
        <f>F39*G39</f>
        <v/>
      </c>
      <c r="I39" s="45">
        <f>IF(H39&gt;=15,"Critical",IF(H39&gt;=9,"High",IF(H39&gt;=4,"Medium","Low")))</f>
        <v/>
      </c>
      <c r="M39" s="47">
        <f>K39*L39</f>
        <v/>
      </c>
      <c r="N39" s="45">
        <f>IF(M39&gt;=15,"Critical",IF(M39&gt;=9,"High",IF(M39&gt;=4,"Medium","Low")))</f>
        <v/>
      </c>
    </row>
    <row r="40" ht="15" customHeight="1" s="32">
      <c r="A40" s="44" t="n">
        <v>39</v>
      </c>
      <c r="H40" s="47">
        <f>F40*G40</f>
        <v/>
      </c>
      <c r="I40" s="45">
        <f>IF(H40&gt;=15,"Critical",IF(H40&gt;=9,"High",IF(H40&gt;=4,"Medium","Low")))</f>
        <v/>
      </c>
      <c r="M40" s="47">
        <f>K40*L40</f>
        <v/>
      </c>
      <c r="N40" s="45">
        <f>IF(M40&gt;=15,"Critical",IF(M40&gt;=9,"High",IF(M40&gt;=4,"Medium","Low")))</f>
        <v/>
      </c>
    </row>
    <row r="41" ht="15" customHeight="1" s="32">
      <c r="A41" s="44" t="n">
        <v>40</v>
      </c>
      <c r="H41" s="47">
        <f>F41*G41</f>
        <v/>
      </c>
      <c r="I41" s="45">
        <f>IF(H41&gt;=15,"Critical",IF(H41&gt;=9,"High",IF(H41&gt;=4,"Medium","Low")))</f>
        <v/>
      </c>
      <c r="M41" s="47">
        <f>K41*L41</f>
        <v/>
      </c>
      <c r="N41" s="45">
        <f>IF(M41&gt;=15,"Critical",IF(M41&gt;=9,"High",IF(M41&gt;=4,"Medium","Low")))</f>
        <v/>
      </c>
    </row>
  </sheetData>
  <sheetProtection selectLockedCells="0" selectUnlockedCells="0" sheet="1" objects="0" insertRows="1" insertHyperlinks="1" autoFilter="1" scenarios="0" formatColumns="1" deleteColumns="1" insertColumns="1" pivotTables="1" deleteRows="1" formatCells="1" formatRows="1" sort="1" password="AF18"/>
  <autoFilter ref="A1:R41"/>
  <conditionalFormatting sqref="H2:H41">
    <cfRule type="cellIs" rank="0" priority="2" equalAverage="0" operator="greaterThanOrEqual" aboveAverage="0" dxfId="9" text="" percent="0" bottom="0">
      <formula>15</formula>
    </cfRule>
    <cfRule type="cellIs" rank="0" priority="3" equalAverage="0" operator="between" aboveAverage="0" dxfId="10" text="" percent="0" bottom="0">
      <formula>9</formula>
      <formula>14</formula>
    </cfRule>
    <cfRule type="cellIs" rank="0" priority="4" equalAverage="0" operator="between" aboveAverage="0" dxfId="11" text="" percent="0" bottom="0">
      <formula>4</formula>
      <formula>8</formula>
    </cfRule>
    <cfRule type="cellIs" rank="0" priority="5" equalAverage="0" operator="lessThan" aboveAverage="0" dxfId="12" text="" percent="0" bottom="0">
      <formula>4</formula>
    </cfRule>
  </conditionalFormatting>
  <conditionalFormatting sqref="M2:M41">
    <cfRule type="cellIs" rank="0" priority="6" equalAverage="0" operator="greaterThanOrEqual" aboveAverage="0" dxfId="9" text="" percent="0" bottom="0">
      <formula>15</formula>
    </cfRule>
    <cfRule type="cellIs" rank="0" priority="7" equalAverage="0" operator="between" aboveAverage="0" dxfId="10" text="" percent="0" bottom="0">
      <formula>9</formula>
      <formula>14</formula>
    </cfRule>
    <cfRule type="cellIs" rank="0" priority="8" equalAverage="0" operator="between" aboveAverage="0" dxfId="11" text="" percent="0" bottom="0">
      <formula>4</formula>
      <formula>8</formula>
    </cfRule>
    <cfRule type="cellIs" rank="0" priority="9" equalAverage="0" operator="lessThan" aboveAverage="0" dxfId="12" text="" percent="0" bottom="0">
      <formula>4</formula>
    </cfRule>
  </conditionalFormatting>
  <dataValidations count="3">
    <dataValidation sqref="D2:D41" showDropDown="0" showInputMessage="0" showErrorMessage="0" allowBlank="1" type="list" errorStyle="stop" operator="between">
      <formula1>"Clinical,Operational,Financial,Compliance,Safety,Equipment,IT/Data,Personnel,Facility"</formula1>
      <formula2>0</formula2>
    </dataValidation>
    <dataValidation sqref="Q2:Q41" showDropDown="0" showInputMessage="0" showErrorMessage="0" allowBlank="1" type="list" errorStyle="stop" operator="between">
      <formula1>"Open,Mitigated,Closed,Monitoring,Escalated"</formula1>
      <formula2>0</formula2>
    </dataValidation>
    <dataValidation sqref="O2:O41" showDropDown="0" showInputMessage="0" showErrorMessage="0" allowBlank="1" type="list" errorStyle="stop" operator="between">
      <formula1>"Lab Manager,Quality Manager,Medical Director,Safety Officer,IT Manager,HR Manager"</formula1>
      <formula2>0</formula2>
    </dataValidation>
  </dataValidations>
  <printOptions horizontalCentered="0" verticalCentered="0" headings="0" gridLines="0" gridLinesSet="1"/>
  <pageMargins left="0.75" right="0.75" top="1" bottom="1" header="0.511811023622047" footer="0.511811023622047"/>
  <pageSetup orientation="portrait" paperSize="9" scale="100" fitToHeight="0" fitToWidth="1" pageOrder="downThenOver" blackAndWhite="0" draft="0" horizontalDpi="300" verticalDpi="300" copies="1"/>
</worksheet>
</file>

<file path=xl/worksheets/sheet4.xml><?xml version="1.0" encoding="utf-8"?>
<worksheet xmlns="http://schemas.openxmlformats.org/spreadsheetml/2006/main">
  <sheetPr filterMode="0">
    <outlinePr summaryBelow="1" summaryRight="1"/>
    <pageSetUpPr fitToPage="1"/>
  </sheetPr>
  <dimension ref="A1:G12"/>
  <sheetViews>
    <sheetView showFormulas="0" showGridLines="0" showRowColHeaders="1" showZeros="1" rightToLeft="0" tabSelected="0" showOutlineSymbols="1" defaultGridColor="1" view="normal" topLeftCell="A1" colorId="64" zoomScale="100" zoomScaleNormal="100" zoomScalePageLayoutView="100" workbookViewId="0">
      <selection pane="topLeft" activeCell="A1" activeCellId="0" sqref="A1"/>
    </sheetView>
  </sheetViews>
  <sheetFormatPr baseColWidth="8" defaultColWidth="8.6796875" defaultRowHeight="15" customHeight="0" zeroHeight="0" outlineLevelRow="0"/>
  <cols>
    <col width="3" customWidth="1" style="31" min="1" max="1"/>
    <col width="22" customWidth="1" style="31" min="2" max="2"/>
    <col width="16" customWidth="1" style="31" min="3" max="7"/>
  </cols>
  <sheetData>
    <row r="1"/>
    <row r="2" ht="27.75" customHeight="1" s="32">
      <c r="B2" s="48" t="inlineStr">
        <is>
          <t>Risk Assessment Matrix (5x5)</t>
        </is>
      </c>
    </row>
    <row r="3"/>
    <row r="4" ht="30" customHeight="1" s="32">
      <c r="B4" s="49" t="inlineStr">
        <is>
          <t>Likelihood / Severity</t>
        </is>
      </c>
    </row>
    <row r="5" ht="36" customHeight="1" s="32">
      <c r="C5" s="43" t="inlineStr">
        <is>
          <t>1 - Rare</t>
        </is>
      </c>
      <c r="D5" s="43" t="inlineStr">
        <is>
          <t>2 - Unlikely</t>
        </is>
      </c>
      <c r="E5" s="43" t="inlineStr">
        <is>
          <t>3 - Possible</t>
        </is>
      </c>
      <c r="F5" s="43" t="inlineStr">
        <is>
          <t>4 - Likely</t>
        </is>
      </c>
      <c r="G5" s="43" t="inlineStr">
        <is>
          <t>5 - Almost Certain</t>
        </is>
      </c>
    </row>
    <row r="6" ht="30" customHeight="1" s="32">
      <c r="B6" s="43" t="inlineStr">
        <is>
          <t>5 - Almost Certain</t>
        </is>
      </c>
      <c r="C6" s="50" t="n">
        <v>5</v>
      </c>
      <c r="D6" s="51" t="n">
        <v>10</v>
      </c>
      <c r="E6" s="52" t="n">
        <v>15</v>
      </c>
      <c r="F6" s="52" t="n">
        <v>20</v>
      </c>
      <c r="G6" s="52" t="n">
        <v>25</v>
      </c>
    </row>
    <row r="7" ht="30" customHeight="1" s="32">
      <c r="B7" s="43" t="inlineStr">
        <is>
          <t>4 - Likely</t>
        </is>
      </c>
      <c r="C7" s="50" t="n">
        <v>4</v>
      </c>
      <c r="D7" s="50" t="n">
        <v>8</v>
      </c>
      <c r="E7" s="51" t="n">
        <v>12</v>
      </c>
      <c r="F7" s="52" t="n">
        <v>16</v>
      </c>
      <c r="G7" s="52" t="n">
        <v>20</v>
      </c>
    </row>
    <row r="8" ht="30" customHeight="1" s="32">
      <c r="B8" s="43" t="inlineStr">
        <is>
          <t>3 - Possible</t>
        </is>
      </c>
      <c r="C8" s="53" t="n">
        <v>3</v>
      </c>
      <c r="D8" s="50" t="n">
        <v>6</v>
      </c>
      <c r="E8" s="51" t="n">
        <v>9</v>
      </c>
      <c r="F8" s="51" t="n">
        <v>12</v>
      </c>
      <c r="G8" s="52" t="n">
        <v>15</v>
      </c>
    </row>
    <row r="9" ht="30" customHeight="1" s="32">
      <c r="B9" s="43" t="inlineStr">
        <is>
          <t>2 - Unlikely</t>
        </is>
      </c>
      <c r="C9" s="53" t="n">
        <v>2</v>
      </c>
      <c r="D9" s="50" t="n">
        <v>4</v>
      </c>
      <c r="E9" s="50" t="n">
        <v>6</v>
      </c>
      <c r="F9" s="50" t="n">
        <v>8</v>
      </c>
      <c r="G9" s="51" t="n">
        <v>10</v>
      </c>
    </row>
    <row r="10" ht="30" customHeight="1" s="32">
      <c r="B10" s="43" t="inlineStr">
        <is>
          <t>1 - Rare</t>
        </is>
      </c>
      <c r="C10" s="53" t="n">
        <v>1</v>
      </c>
      <c r="D10" s="53" t="n">
        <v>2</v>
      </c>
      <c r="E10" s="53" t="n">
        <v>3</v>
      </c>
      <c r="F10" s="50" t="n">
        <v>4</v>
      </c>
      <c r="G10" s="50" t="n">
        <v>5</v>
      </c>
    </row>
    <row r="11"/>
    <row r="12" ht="15" customHeight="1" s="32">
      <c r="B12" s="54" t="inlineStr">
        <is>
          <t>Legend:</t>
        </is>
      </c>
      <c r="C12" s="55" t="inlineStr">
        <is>
          <t>Critical (15-25)</t>
        </is>
      </c>
      <c r="D12" s="56" t="inlineStr">
        <is>
          <t>High (9-14)</t>
        </is>
      </c>
      <c r="E12" s="57" t="inlineStr">
        <is>
          <t>Medium (4-8)</t>
        </is>
      </c>
      <c r="F12" s="58" t="inlineStr">
        <is>
          <t>Low (1-3)</t>
        </is>
      </c>
    </row>
  </sheetData>
  <sheetProtection selectLockedCells="0" selectUnlockedCells="0" sheet="1" objects="0" insertRows="1" insertHyperlinks="1" autoFilter="1" scenarios="0" formatColumns="1" deleteColumns="1" insertColumns="1" pivotTables="1" deleteRows="1" formatCells="1" formatRows="1" sort="1" password="AF18"/>
  <mergeCells count="2">
    <mergeCell ref="B2:G2"/>
    <mergeCell ref="B4:C4"/>
  </mergeCells>
  <printOptions horizontalCentered="0" verticalCentered="0" headings="0" gridLines="0" gridLinesSet="1"/>
  <pageMargins left="0.75" right="0.75" top="1" bottom="1" header="0.511811023622047" footer="0.511811023622047"/>
  <pageSetup orientation="portrait" paperSize="9" scale="100" fitToHeight="0" fitToWidth="1" pageOrder="downThenOver" blackAndWhite="0" draft="0" horizontalDpi="300" verticalDpi="300" copies="1"/>
</worksheet>
</file>

<file path=xl/worksheets/sheet5.xml><?xml version="1.0" encoding="utf-8"?>
<worksheet xmlns="http://schemas.openxmlformats.org/spreadsheetml/2006/main">
  <sheetPr filterMode="0">
    <outlinePr summaryBelow="1" summaryRight="1"/>
    <pageSetUpPr fitToPage="1"/>
  </sheetPr>
  <dimension ref="A1:L27"/>
  <sheetViews>
    <sheetView showFormulas="0" showGridLines="0" showRowColHeaders="1" showZeros="1" rightToLeft="0" tabSelected="0" showOutlineSymbols="1" defaultGridColor="1" view="normal" topLeftCell="A1" colorId="64" zoomScale="100" zoomScaleNormal="100" zoomScalePageLayoutView="100" workbookViewId="0">
      <selection pane="topLeft" activeCell="A1" activeCellId="0" sqref="A1"/>
    </sheetView>
  </sheetViews>
  <sheetFormatPr baseColWidth="8" defaultColWidth="8.6796875" defaultRowHeight="15" customHeight="0" zeroHeight="0" outlineLevelRow="0"/>
  <cols>
    <col width="3" customWidth="1" style="31" min="1" max="1"/>
    <col width="14" customWidth="1" style="31" min="2" max="12"/>
  </cols>
  <sheetData>
    <row r="1"/>
    <row r="2" ht="31.5" customHeight="1" s="32">
      <c r="B2" s="59" t="inlineStr">
        <is>
          <t>Risk Management Dashboard</t>
        </is>
      </c>
    </row>
    <row r="3"/>
    <row r="4" ht="21.75" customHeight="1" s="32">
      <c r="B4" s="60" t="inlineStr">
        <is>
          <t>Total Risks</t>
        </is>
      </c>
      <c r="D4" s="60" t="inlineStr">
        <is>
          <t>Critical Risks</t>
        </is>
      </c>
      <c r="F4" s="60" t="inlineStr">
        <is>
          <t>High Risks</t>
        </is>
      </c>
      <c r="H4" s="60" t="inlineStr">
        <is>
          <t>Open Risks</t>
        </is>
      </c>
      <c r="J4" s="60" t="inlineStr">
        <is>
          <t>Risk Reduction %</t>
        </is>
      </c>
    </row>
    <row r="5" ht="19.5" customHeight="1" s="32">
      <c r="B5" s="61">
        <f>COUNTA('Risk Register'!B2:B41)</f>
        <v/>
      </c>
      <c r="D5" s="61">
        <f>COUNTIF('Risk Register'!I2:I41,"Critical")</f>
        <v/>
      </c>
      <c r="F5" s="61">
        <f>COUNTIF('Risk Register'!I2:I41,"High")</f>
        <v/>
      </c>
      <c r="H5" s="61">
        <f>COUNTIF('Risk Register'!Q2:Q41,"Open")+COUNTIF('Risk Register'!Q2:Q41,"Escalated")</f>
        <v/>
      </c>
      <c r="J5" s="61">
        <f>IFERROR((SUM('Risk Register'!H2:H41)-SUM('Risk Register'!M2:M41))/SUM('Risk Register'!H2:H41)*100,0)</f>
        <v/>
      </c>
    </row>
    <row r="6" ht="19.5" customHeight="1" s="32"/>
    <row r="7"/>
    <row r="8"/>
    <row r="9" ht="24" customHeight="1" s="32">
      <c r="B9" s="62" t="inlineStr">
        <is>
          <t>Risk Count by Category</t>
        </is>
      </c>
    </row>
    <row r="10" ht="15" customHeight="1" s="32">
      <c r="B10" s="43" t="inlineStr">
        <is>
          <t>Category</t>
        </is>
      </c>
      <c r="C10" s="43" t="inlineStr">
        <is>
          <t>Count</t>
        </is>
      </c>
      <c r="D10" s="43" t="inlineStr">
        <is>
          <t>Critical</t>
        </is>
      </c>
      <c r="E10" s="43" t="inlineStr">
        <is>
          <t>High</t>
        </is>
      </c>
    </row>
    <row r="11" ht="15" customHeight="1" s="32">
      <c r="B11" s="46" t="inlineStr">
        <is>
          <t>Clinical</t>
        </is>
      </c>
      <c r="C11" s="45">
        <f>COUNTIF('Risk Register'!D2:D41,"Clinical")</f>
        <v/>
      </c>
      <c r="D11" s="44">
        <f>COUNTIFS('Risk Register'!D2:D41,"Clinical",'Risk Register'!I2:I41,"Critical")</f>
        <v/>
      </c>
      <c r="E11" s="44">
        <f>COUNTIFS('Risk Register'!D2:D41,"Clinical",'Risk Register'!I2:I41,"High")</f>
        <v/>
      </c>
    </row>
    <row r="12" ht="15" customHeight="1" s="32">
      <c r="B12" s="46" t="inlineStr">
        <is>
          <t>Operational</t>
        </is>
      </c>
      <c r="C12" s="45">
        <f>COUNTIF('Risk Register'!D2:D41,"Operational")</f>
        <v/>
      </c>
      <c r="D12" s="44">
        <f>COUNTIFS('Risk Register'!D2:D41,"Operational",'Risk Register'!I2:I41,"Critical")</f>
        <v/>
      </c>
      <c r="E12" s="44">
        <f>COUNTIFS('Risk Register'!D2:D41,"Operational",'Risk Register'!I2:I41,"High")</f>
        <v/>
      </c>
    </row>
    <row r="13" ht="15" customHeight="1" s="32">
      <c r="B13" s="46" t="inlineStr">
        <is>
          <t>Financial</t>
        </is>
      </c>
      <c r="C13" s="45">
        <f>COUNTIF('Risk Register'!D2:D41,"Financial")</f>
        <v/>
      </c>
      <c r="D13" s="44">
        <f>COUNTIFS('Risk Register'!D2:D41,"Financial",'Risk Register'!I2:I41,"Critical")</f>
        <v/>
      </c>
      <c r="E13" s="44">
        <f>COUNTIFS('Risk Register'!D2:D41,"Financial",'Risk Register'!I2:I41,"High")</f>
        <v/>
      </c>
    </row>
    <row r="14" ht="15" customHeight="1" s="32">
      <c r="B14" s="46" t="inlineStr">
        <is>
          <t>Compliance</t>
        </is>
      </c>
      <c r="C14" s="45">
        <f>COUNTIF('Risk Register'!D2:D41,"Compliance")</f>
        <v/>
      </c>
      <c r="D14" s="44">
        <f>COUNTIFS('Risk Register'!D2:D41,"Compliance",'Risk Register'!I2:I41,"Critical")</f>
        <v/>
      </c>
      <c r="E14" s="44">
        <f>COUNTIFS('Risk Register'!D2:D41,"Compliance",'Risk Register'!I2:I41,"High")</f>
        <v/>
      </c>
    </row>
    <row r="15" ht="15" customHeight="1" s="32">
      <c r="B15" s="46" t="inlineStr">
        <is>
          <t>Safety</t>
        </is>
      </c>
      <c r="C15" s="45">
        <f>COUNTIF('Risk Register'!D2:D41,"Safety")</f>
        <v/>
      </c>
      <c r="D15" s="44">
        <f>COUNTIFS('Risk Register'!D2:D41,"Safety",'Risk Register'!I2:I41,"Critical")</f>
        <v/>
      </c>
      <c r="E15" s="44">
        <f>COUNTIFS('Risk Register'!D2:D41,"Safety",'Risk Register'!I2:I41,"High")</f>
        <v/>
      </c>
    </row>
    <row r="16" ht="15" customHeight="1" s="32">
      <c r="B16" s="46" t="inlineStr">
        <is>
          <t>Equipment</t>
        </is>
      </c>
      <c r="C16" s="45">
        <f>COUNTIF('Risk Register'!D2:D41,"Equipment")</f>
        <v/>
      </c>
      <c r="D16" s="44">
        <f>COUNTIFS('Risk Register'!D2:D41,"Equipment",'Risk Register'!I2:I41,"Critical")</f>
        <v/>
      </c>
      <c r="E16" s="44">
        <f>COUNTIFS('Risk Register'!D2:D41,"Equipment",'Risk Register'!I2:I41,"High")</f>
        <v/>
      </c>
    </row>
    <row r="17" ht="15" customHeight="1" s="32">
      <c r="B17" s="46" t="inlineStr">
        <is>
          <t>IT/Data</t>
        </is>
      </c>
      <c r="C17" s="45">
        <f>COUNTIF('Risk Register'!D2:D41,"IT/Data")</f>
        <v/>
      </c>
      <c r="D17" s="44">
        <f>COUNTIFS('Risk Register'!D2:D41,"IT/Data",'Risk Register'!I2:I41,"Critical")</f>
        <v/>
      </c>
      <c r="E17" s="44">
        <f>COUNTIFS('Risk Register'!D2:D41,"IT/Data",'Risk Register'!I2:I41,"High")</f>
        <v/>
      </c>
    </row>
    <row r="18" ht="15" customHeight="1" s="32">
      <c r="B18" s="46" t="inlineStr">
        <is>
          <t>Personnel</t>
        </is>
      </c>
      <c r="C18" s="45">
        <f>COUNTIF('Risk Register'!D2:D41,"Personnel")</f>
        <v/>
      </c>
      <c r="D18" s="44">
        <f>COUNTIFS('Risk Register'!D2:D41,"Personnel",'Risk Register'!I2:I41,"Critical")</f>
        <v/>
      </c>
      <c r="E18" s="44">
        <f>COUNTIFS('Risk Register'!D2:D41,"Personnel",'Risk Register'!I2:I41,"High")</f>
        <v/>
      </c>
    </row>
    <row r="19" ht="15" customHeight="1" s="32">
      <c r="B19" s="46" t="inlineStr">
        <is>
          <t>Facility</t>
        </is>
      </c>
      <c r="C19" s="45">
        <f>COUNTIF('Risk Register'!D2:D41,"Facility")</f>
        <v/>
      </c>
      <c r="D19" s="44">
        <f>COUNTIFS('Risk Register'!D2:D41,"Facility",'Risk Register'!I2:I41,"Critical")</f>
        <v/>
      </c>
      <c r="E19" s="44">
        <f>COUNTIFS('Risk Register'!D2:D41,"Facility",'Risk Register'!I2:I41,"High")</f>
        <v/>
      </c>
    </row>
    <row r="20"/>
    <row r="21"/>
    <row r="22" ht="24" customHeight="1" s="32">
      <c r="B22" s="62" t="inlineStr">
        <is>
          <t>Inherent vs Residual Risk Score</t>
        </is>
      </c>
    </row>
    <row r="23" ht="15" customHeight="1" s="32">
      <c r="B23" s="45" t="inlineStr">
        <is>
          <t>R001</t>
        </is>
      </c>
      <c r="C23" s="44">
        <f>INDEX('Risk Register'!H2:H41,MATCH("R001",'Risk Register'!B2:B41,0))</f>
        <v/>
      </c>
      <c r="D23" s="44">
        <f>INDEX('Risk Register'!M2:M41,MATCH("R001",'Risk Register'!B2:B41,0))</f>
        <v/>
      </c>
    </row>
    <row r="24" ht="15" customHeight="1" s="32">
      <c r="B24" s="45" t="inlineStr">
        <is>
          <t>R002</t>
        </is>
      </c>
      <c r="C24" s="44">
        <f>INDEX('Risk Register'!H2:H41,MATCH("R002",'Risk Register'!B2:B41,0))</f>
        <v/>
      </c>
      <c r="D24" s="44">
        <f>INDEX('Risk Register'!M2:M41,MATCH("R002",'Risk Register'!B2:B41,0))</f>
        <v/>
      </c>
    </row>
    <row r="25" ht="15" customHeight="1" s="32">
      <c r="B25" s="45" t="inlineStr">
        <is>
          <t>R003</t>
        </is>
      </c>
      <c r="C25" s="44">
        <f>INDEX('Risk Register'!H2:H41,MATCH("R003",'Risk Register'!B2:B41,0))</f>
        <v/>
      </c>
      <c r="D25" s="44">
        <f>INDEX('Risk Register'!M2:M41,MATCH("R003",'Risk Register'!B2:B41,0))</f>
        <v/>
      </c>
    </row>
    <row r="26" ht="15" customHeight="1" s="32">
      <c r="B26" s="45" t="inlineStr">
        <is>
          <t>R004</t>
        </is>
      </c>
      <c r="C26" s="44">
        <f>INDEX('Risk Register'!H2:H41,MATCH("R004",'Risk Register'!B2:B41,0))</f>
        <v/>
      </c>
      <c r="D26" s="44">
        <f>INDEX('Risk Register'!M2:M41,MATCH("R004",'Risk Register'!B2:B41,0))</f>
        <v/>
      </c>
    </row>
    <row r="27" ht="15" customHeight="1" s="32">
      <c r="B27" s="45" t="inlineStr">
        <is>
          <t>R005</t>
        </is>
      </c>
      <c r="C27" s="44">
        <f>INDEX('Risk Register'!H2:H41,MATCH("R005",'Risk Register'!B2:B41,0))</f>
        <v/>
      </c>
      <c r="D27" s="44">
        <f>INDEX('Risk Register'!M2:M41,MATCH("R005",'Risk Register'!B2:B41,0))</f>
        <v/>
      </c>
    </row>
  </sheetData>
  <sheetProtection selectLockedCells="0" selectUnlockedCells="0" sheet="1" objects="0" insertRows="1" insertHyperlinks="1" autoFilter="1" scenarios="0" formatColumns="1" deleteColumns="1" insertColumns="1" pivotTables="1" deleteRows="1" formatCells="1" formatRows="1" sort="1" password="AF18"/>
  <mergeCells count="13">
    <mergeCell ref="F4:G4"/>
    <mergeCell ref="J4:K4"/>
    <mergeCell ref="B22:G22"/>
    <mergeCell ref="B9:G9"/>
    <mergeCell ref="B5:C6"/>
    <mergeCell ref="B2:L2"/>
    <mergeCell ref="D5:E6"/>
    <mergeCell ref="F5:G6"/>
    <mergeCell ref="D4:E4"/>
    <mergeCell ref="H4:I4"/>
    <mergeCell ref="H5:I6"/>
    <mergeCell ref="J5:K6"/>
    <mergeCell ref="B4:C4"/>
  </mergeCells>
  <printOptions horizontalCentered="0" verticalCentered="0" headings="0" gridLines="0" gridLinesSet="1"/>
  <pageMargins left="0.75" right="0.75" top="1" bottom="1" header="0.511811023622047" footer="0.511811023622047"/>
  <pageSetup orientation="portrait" paperSize="9" scale="100" fitToHeight="0" fitToWidth="1" pageOrder="downThenOver" blackAndWhite="0" draft="0" horizontalDpi="300" verticalDpi="300" copies="1"/>
  <drawing xmlns:r="http://schemas.openxmlformats.org/officeDocument/2006/relationships" r:id="rId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language xmlns:dc="http://purl.org/dc/elements/1.1/">en-US</dc:language>
  <dcterms:created xmlns:dcterms="http://purl.org/dc/terms/" xmlns:xsi="http://www.w3.org/2001/XMLSchema-instance" xsi:type="dcterms:W3CDTF">2026-10-07T15:54:23Z</dcterms:created>
  <dcterms:modified xmlns:dcterms="http://purl.org/dc/terms/" xmlns:xsi="http://www.w3.org/2001/XMLSchema-instance" xsi:type="dcterms:W3CDTF">2026-10-07T16:28:40Z</dcterms:modified>
  <cp:revision>1</cp:revision>
</cp:coreProperties>
</file>