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F18" lockStructure="1" lockWindows="0"/>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KPI Data" sheetId="2" state="visible" r:id="rId2"/>
    <sheet xmlns:r="http://schemas.openxmlformats.org/officeDocument/2006/relationships" name="Dashboard" sheetId="3" state="visible" r:id="rId3"/>
  </sheets>
  <definedNames>
    <definedName name="_xlnm._FilterDatabase" localSheetId="1" hidden="1">'KPI Data'!$A$1:$K$97</definedName>
  </definedNames>
  <calcPr calcId="124519" fullCalcOnLoad="1" refMode="A1" iterate="0" iterateCount="100" iterateDelta="0.0001"/>
</workbook>
</file>

<file path=xl/styles.xml><?xml version="1.0" encoding="utf-8"?>
<styleSheet xmlns="http://schemas.openxmlformats.org/spreadsheetml/2006/main">
  <numFmts count="0"/>
  <fonts count="19">
    <font>
      <name val="Calibri"/>
      <charset val="1"/>
      <family val="2"/>
      <color theme="1"/>
      <sz val="11"/>
    </font>
    <font>
      <name val="Arial"/>
      <family val="0"/>
      <sz val="10"/>
    </font>
    <font>
      <name val="Arial"/>
      <family val="0"/>
      <sz val="10"/>
    </font>
    <font>
      <name val="Arial"/>
      <family val="0"/>
      <sz val="10"/>
    </font>
    <font>
      <name val="Calibri"/>
      <charset val="1"/>
      <family val="0"/>
      <b val="1"/>
      <color rgb="FF071F3B"/>
      <sz val="22"/>
    </font>
    <font>
      <name val="Calibri"/>
      <charset val="1"/>
      <family val="0"/>
      <i val="1"/>
      <color rgb="FF087F83"/>
      <sz val="11"/>
    </font>
    <font>
      <name val="Calibri"/>
      <charset val="1"/>
      <family val="0"/>
      <color rgb="FF667789"/>
      <sz val="11"/>
    </font>
    <font>
      <name val="Calibri"/>
      <charset val="1"/>
      <family val="0"/>
      <b val="1"/>
      <color rgb="FF071F3B"/>
      <sz val="13"/>
    </font>
    <font>
      <name val="Calibri"/>
      <charset val="1"/>
      <family val="0"/>
      <color rgb="FF173047"/>
      <sz val="10"/>
    </font>
    <font>
      <name val="Calibri"/>
      <charset val="1"/>
      <family val="0"/>
      <i val="1"/>
      <color rgb="FF667789"/>
      <sz val="9"/>
    </font>
    <font>
      <name val="Calibri"/>
      <charset val="1"/>
      <family val="0"/>
      <color rgb="FF667789"/>
      <sz val="9"/>
    </font>
    <font>
      <name val="Calibri"/>
      <charset val="1"/>
      <family val="0"/>
      <b val="1"/>
      <color rgb="FFFFFFFF"/>
      <sz val="11"/>
    </font>
    <font>
      <name val="Calibri"/>
      <charset val="1"/>
      <family val="0"/>
      <b val="1"/>
      <color rgb="FF173047"/>
      <sz val="10"/>
    </font>
    <font>
      <name val="Calibri"/>
      <charset val="1"/>
      <family val="0"/>
      <b val="1"/>
      <color rgb="FF071F3B"/>
      <sz val="18"/>
    </font>
    <font>
      <name val="Calibri"/>
      <charset val="1"/>
      <family val="0"/>
      <b val="1"/>
      <color rgb="FFD4E2EB"/>
      <sz val="9"/>
    </font>
    <font>
      <name val="Calibri"/>
      <charset val="1"/>
      <family val="0"/>
      <b val="1"/>
      <color rgb="FFF0CB67"/>
      <sz val="22"/>
    </font>
    <font>
      <name val="Calibri"/>
      <family val="2"/>
      <b val="1"/>
      <color rgb="FF000000"/>
      <sz val="18"/>
    </font>
    <font>
      <name val="Calibri"/>
      <family val="2"/>
      <color rgb="FF000000"/>
      <sz val="10"/>
    </font>
    <font>
      <name val="Calibri"/>
      <family val="2"/>
      <b val="1"/>
      <color rgb="FF000000"/>
      <sz val="10"/>
    </font>
  </fonts>
  <fills count="5">
    <fill>
      <patternFill/>
    </fill>
    <fill>
      <patternFill patternType="gray125"/>
    </fill>
    <fill>
      <patternFill patternType="solid">
        <fgColor rgb="FF087F83"/>
        <bgColor rgb="FF008080"/>
      </patternFill>
    </fill>
    <fill>
      <patternFill patternType="solid">
        <fgColor rgb="FFEAF7F7"/>
        <bgColor rgb="FFFFFFFF"/>
      </patternFill>
    </fill>
    <fill>
      <patternFill patternType="solid">
        <fgColor rgb="FF071F3B"/>
        <bgColor rgb="FF173047"/>
      </patternFill>
    </fill>
  </fills>
  <borders count="3">
    <border>
      <left/>
      <right/>
      <top/>
      <bottom/>
      <diagonal/>
    </border>
    <border>
      <left/>
      <right/>
      <top/>
      <bottom style="medium">
        <color rgb="FFD8A72B"/>
      </bottom>
      <diagonal/>
    </border>
    <border>
      <left style="thin">
        <color rgb="FFDCE6EB"/>
      </left>
      <right style="thin">
        <color rgb="FFDCE6EB"/>
      </right>
      <top style="thin">
        <color rgb="FFDCE6EB"/>
      </top>
      <bottom style="thin">
        <color rgb="FFDCE6EB"/>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7">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0" borderId="2" applyAlignment="1" pivotButton="0" quotePrefix="0" xfId="0">
      <alignment horizontal="center" vertical="center" wrapText="1"/>
    </xf>
    <xf numFmtId="0" fontId="12" fillId="3" borderId="2" applyAlignment="1" pivotButton="0" quotePrefix="0" xfId="0">
      <alignment horizontal="center" vertical="center" wrapText="1"/>
    </xf>
    <xf numFmtId="0" fontId="13" fillId="0" borderId="0" applyAlignment="1" pivotButton="0" quotePrefix="0" xfId="0">
      <alignment horizontal="center" vertical="center"/>
    </xf>
    <xf numFmtId="0" fontId="7" fillId="0" borderId="0" applyAlignment="1" pivotButton="0" quotePrefix="0" xfId="0">
      <alignment horizontal="left" vertical="center"/>
    </xf>
    <xf numFmtId="0" fontId="14" fillId="4" borderId="0" applyAlignment="1" pivotButton="0" quotePrefix="0" xfId="0">
      <alignment horizontal="center" vertical="center"/>
    </xf>
    <xf numFmtId="0" fontId="15" fillId="4" borderId="0" applyAlignment="1" pivotButton="0" quotePrefix="0" xfId="0">
      <alignment horizontal="center" vertical="center"/>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0" fillId="0" borderId="1"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0" borderId="0" applyAlignment="1" pivotButton="0" quotePrefix="0" xfId="0">
      <alignment horizontal="general" vertical="top" wrapText="1"/>
    </xf>
    <xf numFmtId="0" fontId="9" fillId="0" borderId="0" applyAlignment="1" pivotButton="0" quotePrefix="0" xfId="0">
      <alignment horizontal="general" vertical="top" wrapText="1"/>
    </xf>
    <xf numFmtId="0" fontId="10" fillId="0" borderId="0" applyAlignment="1" pivotButton="0" quotePrefix="0" xfId="0">
      <alignment horizontal="general" vertical="bottom"/>
    </xf>
    <xf numFmtId="0" fontId="11" fillId="2" borderId="2" applyAlignment="1" pivotButton="0" quotePrefix="0" xfId="0">
      <alignment horizontal="center" vertical="center" wrapText="1"/>
    </xf>
    <xf numFmtId="0" fontId="8" fillId="0" borderId="2" applyAlignment="1" pivotButton="0" quotePrefix="0" xfId="0">
      <alignment horizontal="center" vertical="center" wrapText="1"/>
    </xf>
    <xf numFmtId="0" fontId="8" fillId="0" borderId="2" applyAlignment="1" pivotButton="0" quotePrefix="0" xfId="0">
      <alignment horizontal="left" vertical="center" wrapText="1"/>
    </xf>
    <xf numFmtId="0" fontId="12" fillId="0" borderId="2" applyAlignment="1" pivotButton="0" quotePrefix="0" xfId="0">
      <alignment horizontal="center" vertical="center" wrapText="1"/>
    </xf>
    <xf numFmtId="0" fontId="12" fillId="3" borderId="2" applyAlignment="1" pivotButton="0" quotePrefix="0" xfId="0">
      <alignment horizontal="center" vertical="center" wrapText="1"/>
    </xf>
    <xf numFmtId="0" fontId="13" fillId="0" borderId="0" applyAlignment="1" pivotButton="0" quotePrefix="0" xfId="0">
      <alignment horizontal="center" vertical="center"/>
    </xf>
    <xf numFmtId="0" fontId="7" fillId="0" borderId="0" applyAlignment="1" pivotButton="0" quotePrefix="0" xfId="0">
      <alignment horizontal="left" vertical="center"/>
    </xf>
    <xf numFmtId="0" fontId="14" fillId="4" borderId="0" applyAlignment="1" pivotButton="0" quotePrefix="0" xfId="0">
      <alignment horizontal="center" vertical="center"/>
    </xf>
    <xf numFmtId="0" fontId="15" fillId="4" borderId="0" applyAlignment="1" pivotButton="0" quotePrefix="0" xfId="0">
      <alignment horizontal="center" vertical="center"/>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8">
    <dxf>
      <fill>
        <patternFill patternType="solid">
          <fgColor rgb="FF087F83"/>
          <bgColor rgb="FF000000"/>
        </patternFill>
      </fill>
    </dxf>
    <dxf>
      <fill>
        <patternFill patternType="solid">
          <bgColor rgb="FF000000"/>
        </patternFill>
      </fill>
    </dxf>
    <dxf>
      <fill>
        <patternFill patternType="solid">
          <fgColor rgb="FF173047"/>
          <bgColor rgb="FF000000"/>
        </patternFill>
      </fill>
    </dxf>
    <dxf>
      <fill>
        <patternFill patternType="solid">
          <fgColor rgb="FFFFFFFF"/>
          <bgColor rgb="FF000000"/>
        </patternFill>
      </fill>
    </dxf>
    <dxf>
      <fill>
        <patternFill patternType="solid">
          <fgColor rgb="FFC3F6C3"/>
          <bgColor rgb="FF000000"/>
        </patternFill>
      </fill>
    </dxf>
    <dxf>
      <fill>
        <patternFill patternType="solid">
          <fgColor rgb="FFFF6B6B"/>
          <bgColor rgb="FF000000"/>
        </patternFill>
      </fill>
    </dxf>
    <dxf>
      <fill>
        <patternFill>
          <bgColor rgb="FFC3F6C3"/>
        </patternFill>
      </fill>
    </dxf>
    <dxf>
      <font>
        <b val="1"/>
        <color rgb="FFFFFFFF"/>
      </font>
      <fill>
        <patternFill>
          <bgColor rgb="FFFF6B6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F83"/>
      <rgbColor rgb="FFD4E2EB"/>
      <rgbColor rgb="FF878787"/>
      <rgbColor rgb="FF9999FF"/>
      <rgbColor rgb="FF993366"/>
      <rgbColor rgb="FFFFFFCC"/>
      <rgbColor rgb="FFEAF7F7"/>
      <rgbColor rgb="FF660066"/>
      <rgbColor rgb="FFFF6B6B"/>
      <rgbColor rgb="FF0066CC"/>
      <rgbColor rgb="FFD9D9D9"/>
      <rgbColor rgb="FF000080"/>
      <rgbColor rgb="FFFF00FF"/>
      <rgbColor rgb="FFFFFF00"/>
      <rgbColor rgb="FF00FFFF"/>
      <rgbColor rgb="FF800080"/>
      <rgbColor rgb="FF800000"/>
      <rgbColor rgb="FF008080"/>
      <rgbColor rgb="FF0000FF"/>
      <rgbColor rgb="FF00CCFF"/>
      <rgbColor rgb="FFDCE6EB"/>
      <rgbColor rgb="FFC3F6C3"/>
      <rgbColor rgb="FFFFFF99"/>
      <rgbColor rgb="FF99CCFF"/>
      <rgbColor rgb="FFFF99CC"/>
      <rgbColor rgb="FFCC99FF"/>
      <rgbColor rgb="FFF0CB67"/>
      <rgbColor rgb="FF4A7EBB"/>
      <rgbColor rgb="FF33CCCC"/>
      <rgbColor rgb="FF99CC00"/>
      <rgbColor rgb="FFFFCC00"/>
      <rgbColor rgb="FFD8A72B"/>
      <rgbColor rgb="FFFF6600"/>
      <rgbColor rgb="FF667789"/>
      <rgbColor rgb="FF969696"/>
      <rgbColor rgb="FF173047"/>
      <rgbColor rgb="FF339966"/>
      <rgbColor rgb="FF071F3B"/>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Turnaround Time - Routine (hours)</a:t>
            </a:r>
          </a:p>
        </rich>
      </tx>
      <overlay val="0"/>
      <spPr>
        <a:noFill xmlns:a="http://schemas.openxmlformats.org/drawingml/2006/main"/>
        <a:ln xmlns:a="http://schemas.openxmlformats.org/drawingml/2006/main" w="0">
          <a:noFill/>
          <a:prstDash val="solid"/>
        </a:ln>
      </spPr>
    </title>
    <plotArea>
      <lineChart>
        <grouping val="standard"/>
        <varyColors val="0"/>
        <ser>
          <idx val="0"/>
          <order val="0"/>
          <spPr>
            <a:solidFill xmlns:a="http://schemas.openxmlformats.org/drawingml/2006/main">
              <a:srgbClr val="4A7EBB"/>
            </a:solidFill>
            <a:ln xmlns:a="http://schemas.openxmlformats.org/drawingml/2006/main" w="12600">
              <a:solidFill>
                <a:srgbClr val="4A7EBB"/>
              </a:solidFill>
              <a:prstDash val="solid"/>
              <a:round/>
            </a:ln>
          </spPr>
          <marker>
            <symbol val="none"/>
            <spPr>
              <a:ln xmlns:a="http://schemas.openxmlformats.org/drawingml/2006/main">
                <a:prstDash val="solid"/>
              </a:ln>
            </spPr>
          </marker>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'KPI Data'!$B$2:$B$13</f>
              <strCache>
                <ptCount val="12"/>
                <pt idx="0">
                  <v>Jan-26</v>
                </pt>
                <pt idx="1">
                  <v>Feb-26</v>
                </pt>
                <pt idx="2">
                  <v>Mar-26</v>
                </pt>
                <pt idx="3">
                  <v>Apr-26</v>
                </pt>
                <pt idx="4">
                  <v>May-26</v>
                </pt>
                <pt idx="5">
                  <v>Jun-26</v>
                </pt>
                <pt idx="6">
                  <v>Jul-26</v>
                </pt>
                <pt idx="7">
                  <v>Aug-26</v>
                </pt>
                <pt idx="8">
                  <v>Sep-26</v>
                </pt>
                <pt idx="9">
                  <v>Oct-26</v>
                </pt>
                <pt idx="10">
                  <v>Nov-26</v>
                </pt>
                <pt idx="11">
                  <v>Dec-26</v>
                </pt>
              </strCache>
            </strRef>
          </cat>
          <val>
            <numRef>
              <f>'KPI Data'!$E$2:$E$13</f>
              <numCache>
                <formatCode>General</formatCode>
                <ptCount val="12"/>
                <pt idx="0">
                  <v>3.5</v>
                </pt>
                <pt idx="1">
                  <v>4.3</v>
                </pt>
                <pt idx="2">
                  <v>4.3</v>
                </pt>
                <pt idx="3">
                  <v>3.5</v>
                </pt>
                <pt idx="4">
                  <v>4.3</v>
                </pt>
                <pt idx="5">
                  <v>4.3</v>
                </pt>
                <pt idx="6">
                  <v>3.5</v>
                </pt>
                <pt idx="7">
                  <v>4.3</v>
                </pt>
                <pt idx="8">
                  <v>4.3</v>
                </pt>
                <pt idx="9">
                  <v>3.5</v>
                </pt>
                <pt idx="10">
                  <v>4.3</v>
                </pt>
                <pt idx="11">
                  <v>4.3</v>
                </pt>
              </numCache>
            </numRef>
          </val>
          <smooth val="1"/>
        </ser>
        <hiLowLines>
          <spPr>
            <a:ln xmlns:a="http://schemas.openxmlformats.org/drawingml/2006/main" w="0">
              <a:noFill/>
              <a:prstDash val="solid"/>
            </a:ln>
          </spPr>
        </hiLowLines>
        <marker val="0"/>
        <axId val="93638290"/>
        <axId val="13500131"/>
      </lineChart>
      <catAx>
        <axId val="93638290"/>
        <scaling>
          <orientation val="minMax"/>
        </scaling>
        <delete val="0"/>
        <axPos val="b"/>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Month</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13500131"/>
        <crosses val="autoZero"/>
        <auto val="1"/>
        <lblAlgn val="ctr"/>
        <lblOffset val="100"/>
        <noMultiLvlLbl val="0"/>
      </catAx>
      <valAx>
        <axId val="13500131"/>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Hours</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93638290"/>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charts/chart2.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800" b="1" strike="noStrike">
                <a:solidFill>
                  <a:srgbClr val="000000"/>
                </a:solidFill>
                <a:uFillTx/>
                <a:latin typeface="Calibri"/>
              </a:rPr>
              <a:t>CAPA Closure Rate (%)</a:t>
            </a:r>
          </a:p>
        </rich>
      </tx>
      <overlay val="0"/>
      <spPr>
        <a:noFill xmlns:a="http://schemas.openxmlformats.org/drawingml/2006/main"/>
        <a:ln xmlns:a="http://schemas.openxmlformats.org/drawingml/2006/main" w="0">
          <a:noFill/>
          <a:prstDash val="solid"/>
        </a:ln>
      </spPr>
    </title>
    <plotArea>
      <lineChart>
        <grouping val="standard"/>
        <varyColors val="0"/>
        <ser>
          <idx val="0"/>
          <order val="0"/>
          <spPr>
            <a:solidFill xmlns:a="http://schemas.openxmlformats.org/drawingml/2006/main">
              <a:srgbClr val="4A7EBB"/>
            </a:solidFill>
            <a:ln xmlns:a="http://schemas.openxmlformats.org/drawingml/2006/main" w="12600">
              <a:solidFill>
                <a:srgbClr val="4A7EBB"/>
              </a:solidFill>
              <a:prstDash val="solid"/>
              <a:round/>
            </a:ln>
          </spPr>
          <marker>
            <symbol val="none"/>
            <spPr>
              <a:ln xmlns:a="http://schemas.openxmlformats.org/drawingml/2006/main">
                <a:prstDash val="solid"/>
              </a:ln>
            </spPr>
          </marker>
          <dLbls>
            <txPr>
              <a:bodyPr xmlns:a="http://schemas.openxmlformats.org/drawingml/2006/main"/>
              <a:lstStyle xmlns:a="http://schemas.openxmlformats.org/drawingml/2006/main"/>
              <a:p xmlns:a="http://schemas.openxmlformats.org/drawingml/2006/main">
                <a:pPr>
                  <a:defRPr sz="1000" b="0" strike="noStrike">
                    <a:uFillTx/>
                    <a:latin typeface="Arial"/>
                  </a:defRPr>
                </a:pPr>
                <a:r>
                  <a:t>None</a:t>
                </a:r>
              </a:p>
            </txPr>
            <showLegendKey val="0"/>
            <showVal val="0"/>
            <showCatName val="0"/>
            <showSerName val="0"/>
            <showPercent val="0"/>
            <showLeaderLines val="1"/>
          </dLbls>
          <cat>
            <strRef>
              <f>'KPI Data'!$B$50:$B$61</f>
              <strCache>
                <ptCount val="12"/>
                <pt idx="0">
                  <v>Jan-26</v>
                </pt>
                <pt idx="1">
                  <v>Feb-26</v>
                </pt>
                <pt idx="2">
                  <v>Mar-26</v>
                </pt>
                <pt idx="3">
                  <v>Apr-26</v>
                </pt>
                <pt idx="4">
                  <v>May-26</v>
                </pt>
                <pt idx="5">
                  <v>Jun-26</v>
                </pt>
                <pt idx="6">
                  <v>Jul-26</v>
                </pt>
                <pt idx="7">
                  <v>Aug-26</v>
                </pt>
                <pt idx="8">
                  <v>Sep-26</v>
                </pt>
                <pt idx="9">
                  <v>Oct-26</v>
                </pt>
                <pt idx="10">
                  <v>Nov-26</v>
                </pt>
                <pt idx="11">
                  <v>Dec-26</v>
                </pt>
              </strCache>
            </strRef>
          </cat>
          <val>
            <numRef>
              <f>'KPI Data'!$E$50:$E$61</f>
              <numCache>
                <formatCode>General</formatCode>
                <ptCount val="12"/>
                <pt idx="0">
                  <v>90.5</v>
                </pt>
                <pt idx="1">
                  <v>91.5</v>
                </pt>
                <pt idx="2">
                  <v>91.5</v>
                </pt>
                <pt idx="3">
                  <v>90.5</v>
                </pt>
                <pt idx="4">
                  <v>91.5</v>
                </pt>
                <pt idx="5">
                  <v>91.5</v>
                </pt>
                <pt idx="6">
                  <v>90.5</v>
                </pt>
                <pt idx="7">
                  <v>91.5</v>
                </pt>
                <pt idx="8">
                  <v>91.5</v>
                </pt>
                <pt idx="9">
                  <v>90.5</v>
                </pt>
                <pt idx="10">
                  <v>91.5</v>
                </pt>
                <pt idx="11">
                  <v>91.5</v>
                </pt>
              </numCache>
            </numRef>
          </val>
          <smooth val="1"/>
        </ser>
        <hiLowLines>
          <spPr>
            <a:ln xmlns:a="http://schemas.openxmlformats.org/drawingml/2006/main" w="0">
              <a:noFill/>
              <a:prstDash val="solid"/>
            </a:ln>
          </spPr>
        </hiLowLines>
        <marker val="0"/>
        <axId val="30852012"/>
        <axId val="41113375"/>
      </lineChart>
      <catAx>
        <axId val="30852012"/>
        <scaling>
          <orientation val="minMax"/>
        </scaling>
        <delete val="0"/>
        <axPos val="b"/>
        <title>
          <tx>
            <rich>
              <a:bodyPr xmlns:a="http://schemas.openxmlformats.org/drawingml/2006/main" rot="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Month</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41113375"/>
        <crosses val="autoZero"/>
        <auto val="1"/>
        <lblAlgn val="ctr"/>
        <lblOffset val="100"/>
        <noMultiLvlLbl val="0"/>
      </catAx>
      <valAx>
        <axId val="41113375"/>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5400000"/>
              <a:lstStyle xmlns:a="http://schemas.openxmlformats.org/drawingml/2006/main"/>
              <a:p xmlns:a="http://schemas.openxmlformats.org/drawingml/2006/main">
                <a:pPr>
                  <a:defRPr sz="1300" b="0" strike="noStrike">
                    <a:uFillTx/>
                    <a:latin typeface="Arial"/>
                  </a:defRPr>
                </a:pPr>
                <a:r>
                  <a:rPr sz="1000" b="1" strike="noStrike">
                    <a:solidFill>
                      <a:srgbClr val="000000"/>
                    </a:solidFill>
                    <a:uFillTx/>
                    <a:latin typeface="Calibri"/>
                  </a:rPr>
                  <a:t>%</a:t>
                </a:r>
              </a:p>
            </rich>
          </tx>
          <overlay val="0"/>
          <spPr>
            <a:noFill xmlns:a="http://schemas.openxmlformats.org/drawingml/2006/main"/>
            <a:ln xmlns:a="http://schemas.openxmlformats.org/drawingml/2006/main" w="0">
              <a:noFill/>
              <a:prstDash val="solid"/>
            </a:ln>
          </spPr>
        </title>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crossAx val="30852012"/>
        <crosses val="autoZero"/>
        <crossBetween val="between"/>
      </valAx>
    </plotArea>
    <legend>
      <legendPos val="r"/>
      <overlay val="0"/>
      <spPr>
        <a:noFill xmlns:a="http://schemas.openxmlformats.org/drawingml/2006/main"/>
        <a:ln xmlns:a="http://schemas.openxmlformats.org/drawingml/2006/main" w="0">
          <a:noFill/>
          <a:prstDash val="solid"/>
        </a:ln>
      </spPr>
      <txPr>
        <a:bodyPr xmlns:a="http://schemas.openxmlformats.org/drawingml/2006/main"/>
        <a:lstStyle xmlns:a="http://schemas.openxmlformats.org/drawingml/2006/main"/>
        <a:p xmlns:a="http://schemas.openxmlformats.org/drawingml/2006/main">
          <a:pPr>
            <a:defRPr sz="1000" b="0" strike="noStrike">
              <a:solidFill>
                <a:srgbClr val="000000"/>
              </a:solidFill>
              <a:uFillTx/>
              <a:latin typeface="Calibri"/>
            </a:defRPr>
          </a:pPr>
          <a:r>
            <a:t>None</a:t>
          </a:r>
        </a:p>
      </txPr>
    </legend>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twoCellAnchor editAs="oneCell">
    <from>
      <col>1</col>
      <colOff>0</colOff>
      <row>1</row>
      <rowOff>0</rowOff>
    </from>
    <to>
      <col>1</col>
      <colOff>1095120</colOff>
      <row>4</row>
      <rowOff>94680</rowOff>
    </to>
    <pic>
      <nvPicPr>
        <cNvPr id="1"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211320" y="190440"/>
          <a:ext cx="1095120" cy="666360"/>
        </a:xfrm>
        <a:prstGeom xmlns:a="http://schemas.openxmlformats.org/drawingml/2006/main" prst="rect">
          <avLst/>
        </a:prstGeom>
        <a:noFill xmlns:a="http://schemas.openxmlformats.org/drawingml/2006/main"/>
        <a:ln xmlns:a="http://schemas.openxmlformats.org/drawingml/2006/main" w="0">
          <a:noFill/>
          <a:prstDash val="solid"/>
        </a:ln>
      </spPr>
    </pic>
    <clientData/>
  </twoCellAnchor>
</wsDr>
</file>

<file path=xl/drawings/drawing2.xml><?xml version="1.0" encoding="utf-8"?>
<wsDr xmlns="http://schemas.openxmlformats.org/drawingml/2006/spreadsheetDrawing">
  <twoCellAnchor editAs="oneCell">
    <from>
      <col>7</col>
      <colOff>0</colOff>
      <row>3</row>
      <rowOff>0</rowOff>
    </from>
    <to>
      <col>13</col>
      <colOff>214200</colOff>
      <row>12</row>
      <rowOff>234360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7</col>
      <colOff>0</colOff>
      <row>21</row>
      <rowOff>0</rowOff>
    </from>
    <to>
      <col>13</col>
      <colOff>214200</colOff>
      <row>34</row>
      <rowOff>88920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filterMode="0">
    <outlinePr summaryBelow="1" summaryRight="1"/>
    <pageSetUpPr fitToPage="1"/>
  </sheetPr>
  <dimension ref="A1:C34"/>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18" min="1" max="1"/>
    <col width="55" customWidth="1" style="18" min="2" max="2"/>
    <col width="3" customWidth="1" style="18" min="3" max="3"/>
  </cols>
  <sheetData>
    <row r="1"/>
    <row r="2"/>
    <row r="3"/>
    <row r="4"/>
    <row r="5"/>
    <row r="6"/>
    <row r="7"/>
    <row r="8"/>
    <row r="9" ht="26.8" customHeight="1" s="19">
      <c r="B9" s="20" t="inlineStr">
        <is>
          <t>Quality Indicator Dashboard</t>
        </is>
      </c>
    </row>
    <row r="10" ht="15" customHeight="1" s="19">
      <c r="B10" s="21" t="inlineStr">
        <is>
          <t>AHQS — Accelerate Healthcare Quality Solutions</t>
        </is>
      </c>
    </row>
    <row r="11"/>
    <row r="12" ht="15" customHeight="1" s="19">
      <c r="B12" s="22" t="n"/>
      <c r="C12" s="22" t="n"/>
    </row>
    <row r="13" ht="49.5" customHeight="1" s="19">
      <c r="B13" s="23" t="inlineStr">
        <is>
          <t>A comprehensive KPI tracking tool for laboratory quality indicators with monthly data entry, target comparison, YTD performance, trend charts, and a RAG status dashboard.</t>
        </is>
      </c>
    </row>
    <row r="14"/>
    <row r="15" ht="16.15" customHeight="1" s="19">
      <c r="B15" s="24" t="inlineStr">
        <is>
          <t>Key Features</t>
        </is>
      </c>
    </row>
    <row r="16" ht="15" customHeight="1" s="19">
      <c r="B16" s="25" t="inlineStr">
        <is>
          <t xml:space="preserve">  •  8 key laboratory quality indicators with 12-month tracking</t>
        </is>
      </c>
    </row>
    <row r="17" ht="15" customHeight="1" s="19">
      <c r="B17" s="25" t="inlineStr">
        <is>
          <t xml:space="preserve">  •  Auto-calculated compliance status (Met/Not Met)</t>
        </is>
      </c>
    </row>
    <row r="18" ht="15" customHeight="1" s="19">
      <c r="B18" s="25" t="inlineStr">
        <is>
          <t xml:space="preserve">  •  YTD performance percentage</t>
        </is>
      </c>
    </row>
    <row r="19" ht="15" customHeight="1" s="19">
      <c r="B19" s="25" t="inlineStr">
        <is>
          <t xml:space="preserve">  •  Trend line charts for each indicator</t>
        </is>
      </c>
    </row>
    <row r="20" ht="15" customHeight="1" s="19">
      <c r="B20" s="25" t="inlineStr">
        <is>
          <t xml:space="preserve">  •  RAG (Red/Amber/Green) status dashboard</t>
        </is>
      </c>
    </row>
    <row r="21" ht="15" customHeight="1" s="19">
      <c r="B21" s="25" t="inlineStr">
        <is>
          <t xml:space="preserve">  •  Target direction support (higher is better / lower is better)</t>
        </is>
      </c>
    </row>
    <row r="22"/>
    <row r="23" ht="16.15" customHeight="1" s="19">
      <c r="B23" s="24" t="inlineStr">
        <is>
          <t>How to Use</t>
        </is>
      </c>
    </row>
    <row r="24" ht="15" customHeight="1" s="19">
      <c r="B24" s="25" t="inlineStr">
        <is>
          <t>1.  Start with the Data Entry sheet — fill in yellow-shaded input cells only</t>
        </is>
      </c>
    </row>
    <row r="25" ht="15" customHeight="1" s="19">
      <c r="B25" s="25" t="inlineStr">
        <is>
          <t>2.  Blue-shaded cells contain formulas — do not overwrite them</t>
        </is>
      </c>
    </row>
    <row r="26" ht="15" customHeight="1" s="19">
      <c r="B26" s="25" t="inlineStr">
        <is>
          <t>3.  Use dropdown menus for standardized entries</t>
        </is>
      </c>
    </row>
    <row r="27" ht="15" customHeight="1" s="19">
      <c r="B27" s="25" t="inlineStr">
        <is>
          <t>4.  Check the Dashboard sheet for auto-calculated metrics and charts</t>
        </is>
      </c>
    </row>
    <row r="28" ht="15" customHeight="1" s="19">
      <c r="B28" s="25" t="inlineStr">
        <is>
          <t>5.  Save a copy for each audit cycle or reporting period</t>
        </is>
      </c>
    </row>
    <row r="29" ht="15" customHeight="1" s="19">
      <c r="B29" s="25" t="inlineStr">
        <is>
          <t>6.  This tool is free to use for internal quality improvement</t>
        </is>
      </c>
    </row>
    <row r="30"/>
    <row r="31" ht="16.15" customHeight="1" s="19">
      <c r="B31" s="24" t="inlineStr">
        <is>
          <t>Disclaimer &amp; License</t>
        </is>
      </c>
    </row>
    <row r="32" ht="64.5" customHeight="1" s="19">
      <c r="B32" s="26" t="inlineStr">
        <is>
          <t>This is an AHQS-created quality improvement tool. It is not an official CAP, ISO 15189, JCI or AABB standards document, and does not reproduce official standards text. Always purchase official standards directly from the accrediting bodies. This template is provided free of charge for internal quality improvement use. © 2026 Accelerate Healthcare Quality Solutions (AHQS). Not for resale.</t>
        </is>
      </c>
    </row>
    <row r="33"/>
    <row r="34" ht="15" customHeight="1" s="19">
      <c r="B34" s="27" t="inlineStr">
        <is>
          <t>Tool ID: AHQS-KPI-002  |  Version: 2.0  |  Created: October 2026  |  AHQS Healthcare Quality Solutions</t>
        </is>
      </c>
    </row>
  </sheetData>
  <sheetProtection selectLockedCells="0" selectUnlockedCells="0" sheet="1" objects="0" insertRows="1" insertHyperlinks="1" autoFilter="1" scenarios="0" formatColumns="1" deleteColumns="1" insertColumns="1" pivotTables="1" deleteRows="1" formatCells="1" formatRows="1" sort="1" password="AF18"/>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K97"/>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customHeight="0" zeroHeight="0" outlineLevelRow="0"/>
  <cols>
    <col width="4" customWidth="1" style="18" min="1" max="1"/>
    <col width="12" customWidth="1" style="18" min="2" max="2"/>
    <col width="32" customWidth="1" style="18" min="3" max="3"/>
    <col width="10" customWidth="1" style="18" min="4" max="5"/>
    <col width="8" customWidth="1" style="18" min="6" max="6"/>
    <col width="10" customWidth="1" style="18" min="7" max="7"/>
    <col width="12" customWidth="1" style="18" min="8" max="8"/>
    <col width="10" customWidth="1" style="18" min="9" max="11"/>
  </cols>
  <sheetData>
    <row r="1" ht="36" customHeight="1" s="19">
      <c r="A1" s="28" t="inlineStr">
        <is>
          <t>#</t>
        </is>
      </c>
      <c r="B1" s="28" t="inlineStr">
        <is>
          <t>Month</t>
        </is>
      </c>
      <c r="C1" s="28" t="inlineStr">
        <is>
          <t>Indicator</t>
        </is>
      </c>
      <c r="D1" s="28" t="inlineStr">
        <is>
          <t>Target</t>
        </is>
      </c>
      <c r="E1" s="28" t="inlineStr">
        <is>
          <t>Actual</t>
        </is>
      </c>
      <c r="F1" s="28" t="inlineStr">
        <is>
          <t>Unit</t>
        </is>
      </c>
      <c r="G1" s="28" t="inlineStr">
        <is>
          <t>Direction</t>
        </is>
      </c>
      <c r="H1" s="28" t="inlineStr">
        <is>
          <t>Status</t>
        </is>
      </c>
      <c r="I1" s="28" t="inlineStr">
        <is>
          <t>Variance</t>
        </is>
      </c>
      <c r="J1" s="28" t="inlineStr">
        <is>
          <t>YTD Avg</t>
        </is>
      </c>
      <c r="K1" s="28" t="inlineStr">
        <is>
          <t>YTD % Met</t>
        </is>
      </c>
    </row>
    <row r="2" ht="15" customHeight="1" s="19">
      <c r="A2" s="29" t="n">
        <v>1</v>
      </c>
      <c r="B2" s="29" t="inlineStr">
        <is>
          <t>Jan-26</t>
        </is>
      </c>
      <c r="C2" s="30" t="inlineStr">
        <is>
          <t>Turnaround Time - Routine</t>
        </is>
      </c>
      <c r="D2" s="29" t="n">
        <v>4</v>
      </c>
      <c r="E2" s="31" t="n">
        <v>3.5</v>
      </c>
      <c r="F2" s="29" t="inlineStr">
        <is>
          <t>hours</t>
        </is>
      </c>
      <c r="G2" s="29" t="inlineStr">
        <is>
          <t>≤</t>
        </is>
      </c>
      <c r="H2" s="32">
        <f>IF(E2="","",IF(G2="≥",IF(E2&gt;=D2,"Met","Not Met"),IF(E2&lt;=D2,"Met","Not Met")))</f>
        <v/>
      </c>
      <c r="I2" s="29">
        <f>IF(E2="","",IF(G2="≥",E2-D2,D2-E2))</f>
        <v/>
      </c>
      <c r="J2" s="29">
        <f>IFERROR(AVERAGEIF($C$2:$C$13,C2,$E$2:$E$13),"")</f>
        <v/>
      </c>
      <c r="K2" s="31">
        <f>IFERROR(COUNTIFS($C$2:$C$13,C2,$H$2:$H$13,"Met")/COUNTA($H$2:$H$13)*100,0)</f>
        <v/>
      </c>
    </row>
    <row r="3" ht="15" customHeight="1" s="19">
      <c r="A3" s="29" t="n">
        <v>2</v>
      </c>
      <c r="B3" s="29" t="inlineStr">
        <is>
          <t>Feb-26</t>
        </is>
      </c>
      <c r="C3" s="30" t="inlineStr">
        <is>
          <t>Turnaround Time - Routine</t>
        </is>
      </c>
      <c r="D3" s="29" t="n">
        <v>4</v>
      </c>
      <c r="E3" s="31" t="n">
        <v>4.3</v>
      </c>
      <c r="F3" s="29" t="inlineStr">
        <is>
          <t>hours</t>
        </is>
      </c>
      <c r="G3" s="29" t="inlineStr">
        <is>
          <t>≤</t>
        </is>
      </c>
      <c r="H3" s="32">
        <f>IF(E3="","",IF(G3="≥",IF(E3&gt;=D3,"Met","Not Met"),IF(E3&lt;=D3,"Met","Not Met")))</f>
        <v/>
      </c>
      <c r="I3" s="29">
        <f>IF(E3="","",IF(G3="≥",E3-D3,D3-E3))</f>
        <v/>
      </c>
      <c r="J3" s="29">
        <f>IFERROR(AVERAGEIF($C$2:$C$13,C3,$E$2:$E$13),"")</f>
        <v/>
      </c>
      <c r="K3" s="31">
        <f>IFERROR(COUNTIFS($C$2:$C$13,C3,$H$2:$H$13,"Met")/COUNTA($H$2:$H$13)*100,0)</f>
        <v/>
      </c>
    </row>
    <row r="4" ht="15" customHeight="1" s="19">
      <c r="A4" s="29" t="n">
        <v>3</v>
      </c>
      <c r="B4" s="29" t="inlineStr">
        <is>
          <t>Mar-26</t>
        </is>
      </c>
      <c r="C4" s="30" t="inlineStr">
        <is>
          <t>Turnaround Time - Routine</t>
        </is>
      </c>
      <c r="D4" s="29" t="n">
        <v>4</v>
      </c>
      <c r="E4" s="31" t="n">
        <v>4.3</v>
      </c>
      <c r="F4" s="29" t="inlineStr">
        <is>
          <t>hours</t>
        </is>
      </c>
      <c r="G4" s="29" t="inlineStr">
        <is>
          <t>≤</t>
        </is>
      </c>
      <c r="H4" s="32">
        <f>IF(E4="","",IF(G4="≥",IF(E4&gt;=D4,"Met","Not Met"),IF(E4&lt;=D4,"Met","Not Met")))</f>
        <v/>
      </c>
      <c r="I4" s="29">
        <f>IF(E4="","",IF(G4="≥",E4-D4,D4-E4))</f>
        <v/>
      </c>
      <c r="J4" s="29">
        <f>IFERROR(AVERAGEIF($C$2:$C$13,C4,$E$2:$E$13),"")</f>
        <v/>
      </c>
      <c r="K4" s="31">
        <f>IFERROR(COUNTIFS($C$2:$C$13,C4,$H$2:$H$13,"Met")/COUNTA($H$2:$H$13)*100,0)</f>
        <v/>
      </c>
    </row>
    <row r="5" ht="15" customHeight="1" s="19">
      <c r="A5" s="29" t="n">
        <v>4</v>
      </c>
      <c r="B5" s="29" t="inlineStr">
        <is>
          <t>Apr-26</t>
        </is>
      </c>
      <c r="C5" s="30" t="inlineStr">
        <is>
          <t>Turnaround Time - Routine</t>
        </is>
      </c>
      <c r="D5" s="29" t="n">
        <v>4</v>
      </c>
      <c r="E5" s="31" t="n">
        <v>3.5</v>
      </c>
      <c r="F5" s="29" t="inlineStr">
        <is>
          <t>hours</t>
        </is>
      </c>
      <c r="G5" s="29" t="inlineStr">
        <is>
          <t>≤</t>
        </is>
      </c>
      <c r="H5" s="32">
        <f>IF(E5="","",IF(G5="≥",IF(E5&gt;=D5,"Met","Not Met"),IF(E5&lt;=D5,"Met","Not Met")))</f>
        <v/>
      </c>
      <c r="I5" s="29">
        <f>IF(E5="","",IF(G5="≥",E5-D5,D5-E5))</f>
        <v/>
      </c>
      <c r="J5" s="29">
        <f>IFERROR(AVERAGEIF($C$2:$C$13,C5,$E$2:$E$13),"")</f>
        <v/>
      </c>
      <c r="K5" s="31">
        <f>IFERROR(COUNTIFS($C$2:$C$13,C5,$H$2:$H$13,"Met")/COUNTA($H$2:$H$13)*100,0)</f>
        <v/>
      </c>
    </row>
    <row r="6" ht="15" customHeight="1" s="19">
      <c r="A6" s="29" t="n">
        <v>5</v>
      </c>
      <c r="B6" s="29" t="inlineStr">
        <is>
          <t>May-26</t>
        </is>
      </c>
      <c r="C6" s="30" t="inlineStr">
        <is>
          <t>Turnaround Time - Routine</t>
        </is>
      </c>
      <c r="D6" s="29" t="n">
        <v>4</v>
      </c>
      <c r="E6" s="31" t="n">
        <v>4.3</v>
      </c>
      <c r="F6" s="29" t="inlineStr">
        <is>
          <t>hours</t>
        </is>
      </c>
      <c r="G6" s="29" t="inlineStr">
        <is>
          <t>≤</t>
        </is>
      </c>
      <c r="H6" s="32">
        <f>IF(E6="","",IF(G6="≥",IF(E6&gt;=D6,"Met","Not Met"),IF(E6&lt;=D6,"Met","Not Met")))</f>
        <v/>
      </c>
      <c r="I6" s="29">
        <f>IF(E6="","",IF(G6="≥",E6-D6,D6-E6))</f>
        <v/>
      </c>
      <c r="J6" s="29">
        <f>IFERROR(AVERAGEIF($C$2:$C$13,C6,$E$2:$E$13),"")</f>
        <v/>
      </c>
      <c r="K6" s="31">
        <f>IFERROR(COUNTIFS($C$2:$C$13,C6,$H$2:$H$13,"Met")/COUNTA($H$2:$H$13)*100,0)</f>
        <v/>
      </c>
    </row>
    <row r="7" ht="15" customHeight="1" s="19">
      <c r="A7" s="29" t="n">
        <v>6</v>
      </c>
      <c r="B7" s="29" t="inlineStr">
        <is>
          <t>Jun-26</t>
        </is>
      </c>
      <c r="C7" s="30" t="inlineStr">
        <is>
          <t>Turnaround Time - Routine</t>
        </is>
      </c>
      <c r="D7" s="29" t="n">
        <v>4</v>
      </c>
      <c r="E7" s="31" t="n">
        <v>4.3</v>
      </c>
      <c r="F7" s="29" t="inlineStr">
        <is>
          <t>hours</t>
        </is>
      </c>
      <c r="G7" s="29" t="inlineStr">
        <is>
          <t>≤</t>
        </is>
      </c>
      <c r="H7" s="32">
        <f>IF(E7="","",IF(G7="≥",IF(E7&gt;=D7,"Met","Not Met"),IF(E7&lt;=D7,"Met","Not Met")))</f>
        <v/>
      </c>
      <c r="I7" s="29">
        <f>IF(E7="","",IF(G7="≥",E7-D7,D7-E7))</f>
        <v/>
      </c>
      <c r="J7" s="29">
        <f>IFERROR(AVERAGEIF($C$2:$C$13,C7,$E$2:$E$13),"")</f>
        <v/>
      </c>
      <c r="K7" s="31">
        <f>IFERROR(COUNTIFS($C$2:$C$13,C7,$H$2:$H$13,"Met")/COUNTA($H$2:$H$13)*100,0)</f>
        <v/>
      </c>
    </row>
    <row r="8" ht="15" customHeight="1" s="19">
      <c r="A8" s="29" t="n">
        <v>7</v>
      </c>
      <c r="B8" s="29" t="inlineStr">
        <is>
          <t>Jul-26</t>
        </is>
      </c>
      <c r="C8" s="30" t="inlineStr">
        <is>
          <t>Turnaround Time - Routine</t>
        </is>
      </c>
      <c r="D8" s="29" t="n">
        <v>4</v>
      </c>
      <c r="E8" s="31" t="n">
        <v>3.5</v>
      </c>
      <c r="F8" s="29" t="inlineStr">
        <is>
          <t>hours</t>
        </is>
      </c>
      <c r="G8" s="29" t="inlineStr">
        <is>
          <t>≤</t>
        </is>
      </c>
      <c r="H8" s="32">
        <f>IF(E8="","",IF(G8="≥",IF(E8&gt;=D8,"Met","Not Met"),IF(E8&lt;=D8,"Met","Not Met")))</f>
        <v/>
      </c>
      <c r="I8" s="29">
        <f>IF(E8="","",IF(G8="≥",E8-D8,D8-E8))</f>
        <v/>
      </c>
      <c r="J8" s="29">
        <f>IFERROR(AVERAGEIF($C$2:$C$13,C8,$E$2:$E$13),"")</f>
        <v/>
      </c>
      <c r="K8" s="31">
        <f>IFERROR(COUNTIFS($C$2:$C$13,C8,$H$2:$H$13,"Met")/COUNTA($H$2:$H$13)*100,0)</f>
        <v/>
      </c>
    </row>
    <row r="9" ht="15" customHeight="1" s="19">
      <c r="A9" s="29" t="n">
        <v>8</v>
      </c>
      <c r="B9" s="29" t="inlineStr">
        <is>
          <t>Aug-26</t>
        </is>
      </c>
      <c r="C9" s="30" t="inlineStr">
        <is>
          <t>Turnaround Time - Routine</t>
        </is>
      </c>
      <c r="D9" s="29" t="n">
        <v>4</v>
      </c>
      <c r="E9" s="31" t="n">
        <v>4.3</v>
      </c>
      <c r="F9" s="29" t="inlineStr">
        <is>
          <t>hours</t>
        </is>
      </c>
      <c r="G9" s="29" t="inlineStr">
        <is>
          <t>≤</t>
        </is>
      </c>
      <c r="H9" s="32">
        <f>IF(E9="","",IF(G9="≥",IF(E9&gt;=D9,"Met","Not Met"),IF(E9&lt;=D9,"Met","Not Met")))</f>
        <v/>
      </c>
      <c r="I9" s="29">
        <f>IF(E9="","",IF(G9="≥",E9-D9,D9-E9))</f>
        <v/>
      </c>
      <c r="J9" s="29">
        <f>IFERROR(AVERAGEIF($C$2:$C$13,C9,$E$2:$E$13),"")</f>
        <v/>
      </c>
      <c r="K9" s="31">
        <f>IFERROR(COUNTIFS($C$2:$C$13,C9,$H$2:$H$13,"Met")/COUNTA($H$2:$H$13)*100,0)</f>
        <v/>
      </c>
    </row>
    <row r="10" ht="15" customHeight="1" s="19">
      <c r="A10" s="29" t="n">
        <v>9</v>
      </c>
      <c r="B10" s="29" t="inlineStr">
        <is>
          <t>Sep-26</t>
        </is>
      </c>
      <c r="C10" s="30" t="inlineStr">
        <is>
          <t>Turnaround Time - Routine</t>
        </is>
      </c>
      <c r="D10" s="29" t="n">
        <v>4</v>
      </c>
      <c r="E10" s="31" t="n">
        <v>4.3</v>
      </c>
      <c r="F10" s="29" t="inlineStr">
        <is>
          <t>hours</t>
        </is>
      </c>
      <c r="G10" s="29" t="inlineStr">
        <is>
          <t>≤</t>
        </is>
      </c>
      <c r="H10" s="32">
        <f>IF(E10="","",IF(G10="≥",IF(E10&gt;=D10,"Met","Not Met"),IF(E10&lt;=D10,"Met","Not Met")))</f>
        <v/>
      </c>
      <c r="I10" s="29">
        <f>IF(E10="","",IF(G10="≥",E10-D10,D10-E10))</f>
        <v/>
      </c>
      <c r="J10" s="29">
        <f>IFERROR(AVERAGEIF($C$2:$C$13,C10,$E$2:$E$13),"")</f>
        <v/>
      </c>
      <c r="K10" s="31">
        <f>IFERROR(COUNTIFS($C$2:$C$13,C10,$H$2:$H$13,"Met")/COUNTA($H$2:$H$13)*100,0)</f>
        <v/>
      </c>
    </row>
    <row r="11" ht="15" customHeight="1" s="19">
      <c r="A11" s="29" t="n">
        <v>10</v>
      </c>
      <c r="B11" s="29" t="inlineStr">
        <is>
          <t>Oct-26</t>
        </is>
      </c>
      <c r="C11" s="30" t="inlineStr">
        <is>
          <t>Turnaround Time - Routine</t>
        </is>
      </c>
      <c r="D11" s="29" t="n">
        <v>4</v>
      </c>
      <c r="E11" s="31" t="n">
        <v>3.5</v>
      </c>
      <c r="F11" s="29" t="inlineStr">
        <is>
          <t>hours</t>
        </is>
      </c>
      <c r="G11" s="29" t="inlineStr">
        <is>
          <t>≤</t>
        </is>
      </c>
      <c r="H11" s="32">
        <f>IF(E11="","",IF(G11="≥",IF(E11&gt;=D11,"Met","Not Met"),IF(E11&lt;=D11,"Met","Not Met")))</f>
        <v/>
      </c>
      <c r="I11" s="29">
        <f>IF(E11="","",IF(G11="≥",E11-D11,D11-E11))</f>
        <v/>
      </c>
      <c r="J11" s="29">
        <f>IFERROR(AVERAGEIF($C$2:$C$13,C11,$E$2:$E$13),"")</f>
        <v/>
      </c>
      <c r="K11" s="31">
        <f>IFERROR(COUNTIFS($C$2:$C$13,C11,$H$2:$H$13,"Met")/COUNTA($H$2:$H$13)*100,0)</f>
        <v/>
      </c>
    </row>
    <row r="12" ht="15" customHeight="1" s="19">
      <c r="A12" s="29" t="n">
        <v>11</v>
      </c>
      <c r="B12" s="29" t="inlineStr">
        <is>
          <t>Nov-26</t>
        </is>
      </c>
      <c r="C12" s="30" t="inlineStr">
        <is>
          <t>Turnaround Time - Routine</t>
        </is>
      </c>
      <c r="D12" s="29" t="n">
        <v>4</v>
      </c>
      <c r="E12" s="31" t="n">
        <v>4.3</v>
      </c>
      <c r="F12" s="29" t="inlineStr">
        <is>
          <t>hours</t>
        </is>
      </c>
      <c r="G12" s="29" t="inlineStr">
        <is>
          <t>≤</t>
        </is>
      </c>
      <c r="H12" s="32">
        <f>IF(E12="","",IF(G12="≥",IF(E12&gt;=D12,"Met","Not Met"),IF(E12&lt;=D12,"Met","Not Met")))</f>
        <v/>
      </c>
      <c r="I12" s="29">
        <f>IF(E12="","",IF(G12="≥",E12-D12,D12-E12))</f>
        <v/>
      </c>
      <c r="J12" s="29">
        <f>IFERROR(AVERAGEIF($C$2:$C$13,C12,$E$2:$E$13),"")</f>
        <v/>
      </c>
      <c r="K12" s="31">
        <f>IFERROR(COUNTIFS($C$2:$C$13,C12,$H$2:$H$13,"Met")/COUNTA($H$2:$H$13)*100,0)</f>
        <v/>
      </c>
    </row>
    <row r="13" ht="15" customHeight="1" s="19">
      <c r="A13" s="29" t="n">
        <v>12</v>
      </c>
      <c r="B13" s="29" t="inlineStr">
        <is>
          <t>Dec-26</t>
        </is>
      </c>
      <c r="C13" s="30" t="inlineStr">
        <is>
          <t>Turnaround Time - Routine</t>
        </is>
      </c>
      <c r="D13" s="29" t="n">
        <v>4</v>
      </c>
      <c r="E13" s="31" t="n">
        <v>4.3</v>
      </c>
      <c r="F13" s="29" t="inlineStr">
        <is>
          <t>hours</t>
        </is>
      </c>
      <c r="G13" s="29" t="inlineStr">
        <is>
          <t>≤</t>
        </is>
      </c>
      <c r="H13" s="32">
        <f>IF(E13="","",IF(G13="≥",IF(E13&gt;=D13,"Met","Not Met"),IF(E13&lt;=D13,"Met","Not Met")))</f>
        <v/>
      </c>
      <c r="I13" s="29">
        <f>IF(E13="","",IF(G13="≥",E13-D13,D13-E13))</f>
        <v/>
      </c>
      <c r="J13" s="29">
        <f>IFERROR(AVERAGEIF($C$2:$C$13,C13,$E$2:$E$13),"")</f>
        <v/>
      </c>
      <c r="K13" s="31">
        <f>IFERROR(COUNTIFS($C$2:$C$13,C13,$H$2:$H$13,"Met")/COUNTA($H$2:$H$13)*100,0)</f>
        <v/>
      </c>
    </row>
    <row r="14" ht="15" customHeight="1" s="19">
      <c r="A14" s="29" t="n">
        <v>13</v>
      </c>
      <c r="B14" s="29" t="inlineStr">
        <is>
          <t>Jan-26</t>
        </is>
      </c>
      <c r="C14" s="30" t="inlineStr">
        <is>
          <t>Turnaround Time - STAT</t>
        </is>
      </c>
      <c r="D14" s="29" t="n">
        <v>2</v>
      </c>
      <c r="E14" s="31" t="n">
        <v>1.5</v>
      </c>
      <c r="F14" s="29" t="inlineStr">
        <is>
          <t>hours</t>
        </is>
      </c>
      <c r="G14" s="29" t="inlineStr">
        <is>
          <t>≤</t>
        </is>
      </c>
      <c r="H14" s="32">
        <f>IF(E14="","",IF(G14="≥",IF(E14&gt;=D14,"Met","Not Met"),IF(E14&lt;=D14,"Met","Not Met")))</f>
        <v/>
      </c>
      <c r="I14" s="29">
        <f>IF(E14="","",IF(G14="≥",E14-D14,D14-E14))</f>
        <v/>
      </c>
      <c r="J14" s="29">
        <f>IFERROR(AVERAGEIF($C$14:$C$25,C14,$E$14:$E$25),"")</f>
        <v/>
      </c>
      <c r="K14" s="31">
        <f>IFERROR(COUNTIFS($C$14:$C$25,C14,$H$14:$H$25,"Met")/COUNTA($H$14:$H$25)*100,0)</f>
        <v/>
      </c>
    </row>
    <row r="15" ht="15" customHeight="1" s="19">
      <c r="A15" s="29" t="n">
        <v>14</v>
      </c>
      <c r="B15" s="29" t="inlineStr">
        <is>
          <t>Feb-26</t>
        </is>
      </c>
      <c r="C15" s="30" t="inlineStr">
        <is>
          <t>Turnaround Time - STAT</t>
        </is>
      </c>
      <c r="D15" s="29" t="n">
        <v>2</v>
      </c>
      <c r="E15" s="31" t="n">
        <v>2.3</v>
      </c>
      <c r="F15" s="29" t="inlineStr">
        <is>
          <t>hours</t>
        </is>
      </c>
      <c r="G15" s="29" t="inlineStr">
        <is>
          <t>≤</t>
        </is>
      </c>
      <c r="H15" s="32">
        <f>IF(E15="","",IF(G15="≥",IF(E15&gt;=D15,"Met","Not Met"),IF(E15&lt;=D15,"Met","Not Met")))</f>
        <v/>
      </c>
      <c r="I15" s="29">
        <f>IF(E15="","",IF(G15="≥",E15-D15,D15-E15))</f>
        <v/>
      </c>
      <c r="J15" s="29">
        <f>IFERROR(AVERAGEIF($C$14:$C$25,C15,$E$14:$E$25),"")</f>
        <v/>
      </c>
      <c r="K15" s="31">
        <f>IFERROR(COUNTIFS($C$14:$C$25,C15,$H$14:$H$25,"Met")/COUNTA($H$14:$H$25)*100,0)</f>
        <v/>
      </c>
    </row>
    <row r="16" ht="15" customHeight="1" s="19">
      <c r="A16" s="29" t="n">
        <v>15</v>
      </c>
      <c r="B16" s="29" t="inlineStr">
        <is>
          <t>Mar-26</t>
        </is>
      </c>
      <c r="C16" s="30" t="inlineStr">
        <is>
          <t>Turnaround Time - STAT</t>
        </is>
      </c>
      <c r="D16" s="29" t="n">
        <v>2</v>
      </c>
      <c r="E16" s="31" t="n">
        <v>2.3</v>
      </c>
      <c r="F16" s="29" t="inlineStr">
        <is>
          <t>hours</t>
        </is>
      </c>
      <c r="G16" s="29" t="inlineStr">
        <is>
          <t>≤</t>
        </is>
      </c>
      <c r="H16" s="32">
        <f>IF(E16="","",IF(G16="≥",IF(E16&gt;=D16,"Met","Not Met"),IF(E16&lt;=D16,"Met","Not Met")))</f>
        <v/>
      </c>
      <c r="I16" s="29">
        <f>IF(E16="","",IF(G16="≥",E16-D16,D16-E16))</f>
        <v/>
      </c>
      <c r="J16" s="29">
        <f>IFERROR(AVERAGEIF($C$14:$C$25,C16,$E$14:$E$25),"")</f>
        <v/>
      </c>
      <c r="K16" s="31">
        <f>IFERROR(COUNTIFS($C$14:$C$25,C16,$H$14:$H$25,"Met")/COUNTA($H$14:$H$25)*100,0)</f>
        <v/>
      </c>
    </row>
    <row r="17" ht="15" customHeight="1" s="19">
      <c r="A17" s="29" t="n">
        <v>16</v>
      </c>
      <c r="B17" s="29" t="inlineStr">
        <is>
          <t>Apr-26</t>
        </is>
      </c>
      <c r="C17" s="30" t="inlineStr">
        <is>
          <t>Turnaround Time - STAT</t>
        </is>
      </c>
      <c r="D17" s="29" t="n">
        <v>2</v>
      </c>
      <c r="E17" s="31" t="n">
        <v>1.5</v>
      </c>
      <c r="F17" s="29" t="inlineStr">
        <is>
          <t>hours</t>
        </is>
      </c>
      <c r="G17" s="29" t="inlineStr">
        <is>
          <t>≤</t>
        </is>
      </c>
      <c r="H17" s="32">
        <f>IF(E17="","",IF(G17="≥",IF(E17&gt;=D17,"Met","Not Met"),IF(E17&lt;=D17,"Met","Not Met")))</f>
        <v/>
      </c>
      <c r="I17" s="29">
        <f>IF(E17="","",IF(G17="≥",E17-D17,D17-E17))</f>
        <v/>
      </c>
      <c r="J17" s="29">
        <f>IFERROR(AVERAGEIF($C$14:$C$25,C17,$E$14:$E$25),"")</f>
        <v/>
      </c>
      <c r="K17" s="31">
        <f>IFERROR(COUNTIFS($C$14:$C$25,C17,$H$14:$H$25,"Met")/COUNTA($H$14:$H$25)*100,0)</f>
        <v/>
      </c>
    </row>
    <row r="18" ht="15" customHeight="1" s="19">
      <c r="A18" s="29" t="n">
        <v>17</v>
      </c>
      <c r="B18" s="29" t="inlineStr">
        <is>
          <t>May-26</t>
        </is>
      </c>
      <c r="C18" s="30" t="inlineStr">
        <is>
          <t>Turnaround Time - STAT</t>
        </is>
      </c>
      <c r="D18" s="29" t="n">
        <v>2</v>
      </c>
      <c r="E18" s="31" t="n">
        <v>2.3</v>
      </c>
      <c r="F18" s="29" t="inlineStr">
        <is>
          <t>hours</t>
        </is>
      </c>
      <c r="G18" s="29" t="inlineStr">
        <is>
          <t>≤</t>
        </is>
      </c>
      <c r="H18" s="32">
        <f>IF(E18="","",IF(G18="≥",IF(E18&gt;=D18,"Met","Not Met"),IF(E18&lt;=D18,"Met","Not Met")))</f>
        <v/>
      </c>
      <c r="I18" s="29">
        <f>IF(E18="","",IF(G18="≥",E18-D18,D18-E18))</f>
        <v/>
      </c>
      <c r="J18" s="29">
        <f>IFERROR(AVERAGEIF($C$14:$C$25,C18,$E$14:$E$25),"")</f>
        <v/>
      </c>
      <c r="K18" s="31">
        <f>IFERROR(COUNTIFS($C$14:$C$25,C18,$H$14:$H$25,"Met")/COUNTA($H$14:$H$25)*100,0)</f>
        <v/>
      </c>
    </row>
    <row r="19" ht="15" customHeight="1" s="19">
      <c r="A19" s="29" t="n">
        <v>18</v>
      </c>
      <c r="B19" s="29" t="inlineStr">
        <is>
          <t>Jun-26</t>
        </is>
      </c>
      <c r="C19" s="30" t="inlineStr">
        <is>
          <t>Turnaround Time - STAT</t>
        </is>
      </c>
      <c r="D19" s="29" t="n">
        <v>2</v>
      </c>
      <c r="E19" s="31" t="n">
        <v>2.3</v>
      </c>
      <c r="F19" s="29" t="inlineStr">
        <is>
          <t>hours</t>
        </is>
      </c>
      <c r="G19" s="29" t="inlineStr">
        <is>
          <t>≤</t>
        </is>
      </c>
      <c r="H19" s="32">
        <f>IF(E19="","",IF(G19="≥",IF(E19&gt;=D19,"Met","Not Met"),IF(E19&lt;=D19,"Met","Not Met")))</f>
        <v/>
      </c>
      <c r="I19" s="29">
        <f>IF(E19="","",IF(G19="≥",E19-D19,D19-E19))</f>
        <v/>
      </c>
      <c r="J19" s="29">
        <f>IFERROR(AVERAGEIF($C$14:$C$25,C19,$E$14:$E$25),"")</f>
        <v/>
      </c>
      <c r="K19" s="31">
        <f>IFERROR(COUNTIFS($C$14:$C$25,C19,$H$14:$H$25,"Met")/COUNTA($H$14:$H$25)*100,0)</f>
        <v/>
      </c>
    </row>
    <row r="20" ht="15" customHeight="1" s="19">
      <c r="A20" s="29" t="n">
        <v>19</v>
      </c>
      <c r="B20" s="29" t="inlineStr">
        <is>
          <t>Jul-26</t>
        </is>
      </c>
      <c r="C20" s="30" t="inlineStr">
        <is>
          <t>Turnaround Time - STAT</t>
        </is>
      </c>
      <c r="D20" s="29" t="n">
        <v>2</v>
      </c>
      <c r="E20" s="31" t="n">
        <v>1.5</v>
      </c>
      <c r="F20" s="29" t="inlineStr">
        <is>
          <t>hours</t>
        </is>
      </c>
      <c r="G20" s="29" t="inlineStr">
        <is>
          <t>≤</t>
        </is>
      </c>
      <c r="H20" s="32">
        <f>IF(E20="","",IF(G20="≥",IF(E20&gt;=D20,"Met","Not Met"),IF(E20&lt;=D20,"Met","Not Met")))</f>
        <v/>
      </c>
      <c r="I20" s="29">
        <f>IF(E20="","",IF(G20="≥",E20-D20,D20-E20))</f>
        <v/>
      </c>
      <c r="J20" s="29">
        <f>IFERROR(AVERAGEIF($C$14:$C$25,C20,$E$14:$E$25),"")</f>
        <v/>
      </c>
      <c r="K20" s="31">
        <f>IFERROR(COUNTIFS($C$14:$C$25,C20,$H$14:$H$25,"Met")/COUNTA($H$14:$H$25)*100,0)</f>
        <v/>
      </c>
    </row>
    <row r="21" ht="15" customHeight="1" s="19">
      <c r="A21" s="29" t="n">
        <v>20</v>
      </c>
      <c r="B21" s="29" t="inlineStr">
        <is>
          <t>Aug-26</t>
        </is>
      </c>
      <c r="C21" s="30" t="inlineStr">
        <is>
          <t>Turnaround Time - STAT</t>
        </is>
      </c>
      <c r="D21" s="29" t="n">
        <v>2</v>
      </c>
      <c r="E21" s="31" t="n">
        <v>2.3</v>
      </c>
      <c r="F21" s="29" t="inlineStr">
        <is>
          <t>hours</t>
        </is>
      </c>
      <c r="G21" s="29" t="inlineStr">
        <is>
          <t>≤</t>
        </is>
      </c>
      <c r="H21" s="32">
        <f>IF(E21="","",IF(G21="≥",IF(E21&gt;=D21,"Met","Not Met"),IF(E21&lt;=D21,"Met","Not Met")))</f>
        <v/>
      </c>
      <c r="I21" s="29">
        <f>IF(E21="","",IF(G21="≥",E21-D21,D21-E21))</f>
        <v/>
      </c>
      <c r="J21" s="29">
        <f>IFERROR(AVERAGEIF($C$14:$C$25,C21,$E$14:$E$25),"")</f>
        <v/>
      </c>
      <c r="K21" s="31">
        <f>IFERROR(COUNTIFS($C$14:$C$25,C21,$H$14:$H$25,"Met")/COUNTA($H$14:$H$25)*100,0)</f>
        <v/>
      </c>
    </row>
    <row r="22" ht="15" customHeight="1" s="19">
      <c r="A22" s="29" t="n">
        <v>21</v>
      </c>
      <c r="B22" s="29" t="inlineStr">
        <is>
          <t>Sep-26</t>
        </is>
      </c>
      <c r="C22" s="30" t="inlineStr">
        <is>
          <t>Turnaround Time - STAT</t>
        </is>
      </c>
      <c r="D22" s="29" t="n">
        <v>2</v>
      </c>
      <c r="E22" s="31" t="n">
        <v>2.3</v>
      </c>
      <c r="F22" s="29" t="inlineStr">
        <is>
          <t>hours</t>
        </is>
      </c>
      <c r="G22" s="29" t="inlineStr">
        <is>
          <t>≤</t>
        </is>
      </c>
      <c r="H22" s="32">
        <f>IF(E22="","",IF(G22="≥",IF(E22&gt;=D22,"Met","Not Met"),IF(E22&lt;=D22,"Met","Not Met")))</f>
        <v/>
      </c>
      <c r="I22" s="29">
        <f>IF(E22="","",IF(G22="≥",E22-D22,D22-E22))</f>
        <v/>
      </c>
      <c r="J22" s="29">
        <f>IFERROR(AVERAGEIF($C$14:$C$25,C22,$E$14:$E$25),"")</f>
        <v/>
      </c>
      <c r="K22" s="31">
        <f>IFERROR(COUNTIFS($C$14:$C$25,C22,$H$14:$H$25,"Met")/COUNTA($H$14:$H$25)*100,0)</f>
        <v/>
      </c>
    </row>
    <row r="23" ht="15" customHeight="1" s="19">
      <c r="A23" s="29" t="n">
        <v>22</v>
      </c>
      <c r="B23" s="29" t="inlineStr">
        <is>
          <t>Oct-26</t>
        </is>
      </c>
      <c r="C23" s="30" t="inlineStr">
        <is>
          <t>Turnaround Time - STAT</t>
        </is>
      </c>
      <c r="D23" s="29" t="n">
        <v>2</v>
      </c>
      <c r="E23" s="31" t="n">
        <v>1.5</v>
      </c>
      <c r="F23" s="29" t="inlineStr">
        <is>
          <t>hours</t>
        </is>
      </c>
      <c r="G23" s="29" t="inlineStr">
        <is>
          <t>≤</t>
        </is>
      </c>
      <c r="H23" s="32">
        <f>IF(E23="","",IF(G23="≥",IF(E23&gt;=D23,"Met","Not Met"),IF(E23&lt;=D23,"Met","Not Met")))</f>
        <v/>
      </c>
      <c r="I23" s="29">
        <f>IF(E23="","",IF(G23="≥",E23-D23,D23-E23))</f>
        <v/>
      </c>
      <c r="J23" s="29">
        <f>IFERROR(AVERAGEIF($C$14:$C$25,C23,$E$14:$E$25),"")</f>
        <v/>
      </c>
      <c r="K23" s="31">
        <f>IFERROR(COUNTIFS($C$14:$C$25,C23,$H$14:$H$25,"Met")/COUNTA($H$14:$H$25)*100,0)</f>
        <v/>
      </c>
    </row>
    <row r="24" ht="15" customHeight="1" s="19">
      <c r="A24" s="29" t="n">
        <v>23</v>
      </c>
      <c r="B24" s="29" t="inlineStr">
        <is>
          <t>Nov-26</t>
        </is>
      </c>
      <c r="C24" s="30" t="inlineStr">
        <is>
          <t>Turnaround Time - STAT</t>
        </is>
      </c>
      <c r="D24" s="29" t="n">
        <v>2</v>
      </c>
      <c r="E24" s="31" t="n">
        <v>2.3</v>
      </c>
      <c r="F24" s="29" t="inlineStr">
        <is>
          <t>hours</t>
        </is>
      </c>
      <c r="G24" s="29" t="inlineStr">
        <is>
          <t>≤</t>
        </is>
      </c>
      <c r="H24" s="32">
        <f>IF(E24="","",IF(G24="≥",IF(E24&gt;=D24,"Met","Not Met"),IF(E24&lt;=D24,"Met","Not Met")))</f>
        <v/>
      </c>
      <c r="I24" s="29">
        <f>IF(E24="","",IF(G24="≥",E24-D24,D24-E24))</f>
        <v/>
      </c>
      <c r="J24" s="29">
        <f>IFERROR(AVERAGEIF($C$14:$C$25,C24,$E$14:$E$25),"")</f>
        <v/>
      </c>
      <c r="K24" s="31">
        <f>IFERROR(COUNTIFS($C$14:$C$25,C24,$H$14:$H$25,"Met")/COUNTA($H$14:$H$25)*100,0)</f>
        <v/>
      </c>
    </row>
    <row r="25" ht="15" customHeight="1" s="19">
      <c r="A25" s="29" t="n">
        <v>24</v>
      </c>
      <c r="B25" s="29" t="inlineStr">
        <is>
          <t>Dec-26</t>
        </is>
      </c>
      <c r="C25" s="30" t="inlineStr">
        <is>
          <t>Turnaround Time - STAT</t>
        </is>
      </c>
      <c r="D25" s="29" t="n">
        <v>2</v>
      </c>
      <c r="E25" s="31" t="n">
        <v>2.3</v>
      </c>
      <c r="F25" s="29" t="inlineStr">
        <is>
          <t>hours</t>
        </is>
      </c>
      <c r="G25" s="29" t="inlineStr">
        <is>
          <t>≤</t>
        </is>
      </c>
      <c r="H25" s="32">
        <f>IF(E25="","",IF(G25="≥",IF(E25&gt;=D25,"Met","Not Met"),IF(E25&lt;=D25,"Met","Not Met")))</f>
        <v/>
      </c>
      <c r="I25" s="29">
        <f>IF(E25="","",IF(G25="≥",E25-D25,D25-E25))</f>
        <v/>
      </c>
      <c r="J25" s="29">
        <f>IFERROR(AVERAGEIF($C$14:$C$25,C25,$E$14:$E$25),"")</f>
        <v/>
      </c>
      <c r="K25" s="31">
        <f>IFERROR(COUNTIFS($C$14:$C$25,C25,$H$14:$H$25,"Met")/COUNTA($H$14:$H$25)*100,0)</f>
        <v/>
      </c>
    </row>
    <row r="26" ht="15" customHeight="1" s="19">
      <c r="A26" s="29" t="n">
        <v>25</v>
      </c>
      <c r="B26" s="29" t="inlineStr">
        <is>
          <t>Jan-26</t>
        </is>
      </c>
      <c r="C26" s="30" t="inlineStr">
        <is>
          <t>Sample Rejection Rate</t>
        </is>
      </c>
      <c r="D26" s="29" t="n">
        <v>2</v>
      </c>
      <c r="E26" s="31" t="n">
        <v>1.5</v>
      </c>
      <c r="F26" s="29" t="inlineStr">
        <is>
          <t>%</t>
        </is>
      </c>
      <c r="G26" s="29" t="inlineStr">
        <is>
          <t>≤</t>
        </is>
      </c>
      <c r="H26" s="32">
        <f>IF(E26="","",IF(G26="≥",IF(E26&gt;=D26,"Met","Not Met"),IF(E26&lt;=D26,"Met","Not Met")))</f>
        <v/>
      </c>
      <c r="I26" s="29">
        <f>IF(E26="","",IF(G26="≥",E26-D26,D26-E26))</f>
        <v/>
      </c>
      <c r="J26" s="29">
        <f>IFERROR(AVERAGEIF($C$26:$C$37,C26,$E$26:$E$37),"")</f>
        <v/>
      </c>
      <c r="K26" s="31">
        <f>IFERROR(COUNTIFS($C$26:$C$37,C26,$H$26:$H$37,"Met")/COUNTA($H$26:$H$37)*100,0)</f>
        <v/>
      </c>
    </row>
    <row r="27" ht="15" customHeight="1" s="19">
      <c r="A27" s="29" t="n">
        <v>26</v>
      </c>
      <c r="B27" s="29" t="inlineStr">
        <is>
          <t>Feb-26</t>
        </is>
      </c>
      <c r="C27" s="30" t="inlineStr">
        <is>
          <t>Sample Rejection Rate</t>
        </is>
      </c>
      <c r="D27" s="29" t="n">
        <v>2</v>
      </c>
      <c r="E27" s="31" t="n">
        <v>2.3</v>
      </c>
      <c r="F27" s="29" t="inlineStr">
        <is>
          <t>%</t>
        </is>
      </c>
      <c r="G27" s="29" t="inlineStr">
        <is>
          <t>≤</t>
        </is>
      </c>
      <c r="H27" s="32">
        <f>IF(E27="","",IF(G27="≥",IF(E27&gt;=D27,"Met","Not Met"),IF(E27&lt;=D27,"Met","Not Met")))</f>
        <v/>
      </c>
      <c r="I27" s="29">
        <f>IF(E27="","",IF(G27="≥",E27-D27,D27-E27))</f>
        <v/>
      </c>
      <c r="J27" s="29">
        <f>IFERROR(AVERAGEIF($C$26:$C$37,C27,$E$26:$E$37),"")</f>
        <v/>
      </c>
      <c r="K27" s="31">
        <f>IFERROR(COUNTIFS($C$26:$C$37,C27,$H$26:$H$37,"Met")/COUNTA($H$26:$H$37)*100,0)</f>
        <v/>
      </c>
    </row>
    <row r="28" ht="15" customHeight="1" s="19">
      <c r="A28" s="29" t="n">
        <v>27</v>
      </c>
      <c r="B28" s="29" t="inlineStr">
        <is>
          <t>Mar-26</t>
        </is>
      </c>
      <c r="C28" s="30" t="inlineStr">
        <is>
          <t>Sample Rejection Rate</t>
        </is>
      </c>
      <c r="D28" s="29" t="n">
        <v>2</v>
      </c>
      <c r="E28" s="31" t="n">
        <v>2.3</v>
      </c>
      <c r="F28" s="29" t="inlineStr">
        <is>
          <t>%</t>
        </is>
      </c>
      <c r="G28" s="29" t="inlineStr">
        <is>
          <t>≤</t>
        </is>
      </c>
      <c r="H28" s="32">
        <f>IF(E28="","",IF(G28="≥",IF(E28&gt;=D28,"Met","Not Met"),IF(E28&lt;=D28,"Met","Not Met")))</f>
        <v/>
      </c>
      <c r="I28" s="29">
        <f>IF(E28="","",IF(G28="≥",E28-D28,D28-E28))</f>
        <v/>
      </c>
      <c r="J28" s="29">
        <f>IFERROR(AVERAGEIF($C$26:$C$37,C28,$E$26:$E$37),"")</f>
        <v/>
      </c>
      <c r="K28" s="31">
        <f>IFERROR(COUNTIFS($C$26:$C$37,C28,$H$26:$H$37,"Met")/COUNTA($H$26:$H$37)*100,0)</f>
        <v/>
      </c>
    </row>
    <row r="29" ht="15" customHeight="1" s="19">
      <c r="A29" s="29" t="n">
        <v>28</v>
      </c>
      <c r="B29" s="29" t="inlineStr">
        <is>
          <t>Apr-26</t>
        </is>
      </c>
      <c r="C29" s="30" t="inlineStr">
        <is>
          <t>Sample Rejection Rate</t>
        </is>
      </c>
      <c r="D29" s="29" t="n">
        <v>2</v>
      </c>
      <c r="E29" s="31" t="n">
        <v>1.5</v>
      </c>
      <c r="F29" s="29" t="inlineStr">
        <is>
          <t>%</t>
        </is>
      </c>
      <c r="G29" s="29" t="inlineStr">
        <is>
          <t>≤</t>
        </is>
      </c>
      <c r="H29" s="32">
        <f>IF(E29="","",IF(G29="≥",IF(E29&gt;=D29,"Met","Not Met"),IF(E29&lt;=D29,"Met","Not Met")))</f>
        <v/>
      </c>
      <c r="I29" s="29">
        <f>IF(E29="","",IF(G29="≥",E29-D29,D29-E29))</f>
        <v/>
      </c>
      <c r="J29" s="29">
        <f>IFERROR(AVERAGEIF($C$26:$C$37,C29,$E$26:$E$37),"")</f>
        <v/>
      </c>
      <c r="K29" s="31">
        <f>IFERROR(COUNTIFS($C$26:$C$37,C29,$H$26:$H$37,"Met")/COUNTA($H$26:$H$37)*100,0)</f>
        <v/>
      </c>
    </row>
    <row r="30" ht="15" customHeight="1" s="19">
      <c r="A30" s="29" t="n">
        <v>29</v>
      </c>
      <c r="B30" s="29" t="inlineStr">
        <is>
          <t>May-26</t>
        </is>
      </c>
      <c r="C30" s="30" t="inlineStr">
        <is>
          <t>Sample Rejection Rate</t>
        </is>
      </c>
      <c r="D30" s="29" t="n">
        <v>2</v>
      </c>
      <c r="E30" s="31" t="n">
        <v>2.3</v>
      </c>
      <c r="F30" s="29" t="inlineStr">
        <is>
          <t>%</t>
        </is>
      </c>
      <c r="G30" s="29" t="inlineStr">
        <is>
          <t>≤</t>
        </is>
      </c>
      <c r="H30" s="32">
        <f>IF(E30="","",IF(G30="≥",IF(E30&gt;=D30,"Met","Not Met"),IF(E30&lt;=D30,"Met","Not Met")))</f>
        <v/>
      </c>
      <c r="I30" s="29">
        <f>IF(E30="","",IF(G30="≥",E30-D30,D30-E30))</f>
        <v/>
      </c>
      <c r="J30" s="29">
        <f>IFERROR(AVERAGEIF($C$26:$C$37,C30,$E$26:$E$37),"")</f>
        <v/>
      </c>
      <c r="K30" s="31">
        <f>IFERROR(COUNTIFS($C$26:$C$37,C30,$H$26:$H$37,"Met")/COUNTA($H$26:$H$37)*100,0)</f>
        <v/>
      </c>
    </row>
    <row r="31" ht="15" customHeight="1" s="19">
      <c r="A31" s="29" t="n">
        <v>30</v>
      </c>
      <c r="B31" s="29" t="inlineStr">
        <is>
          <t>Jun-26</t>
        </is>
      </c>
      <c r="C31" s="30" t="inlineStr">
        <is>
          <t>Sample Rejection Rate</t>
        </is>
      </c>
      <c r="D31" s="29" t="n">
        <v>2</v>
      </c>
      <c r="E31" s="31" t="n">
        <v>2.3</v>
      </c>
      <c r="F31" s="29" t="inlineStr">
        <is>
          <t>%</t>
        </is>
      </c>
      <c r="G31" s="29" t="inlineStr">
        <is>
          <t>≤</t>
        </is>
      </c>
      <c r="H31" s="32">
        <f>IF(E31="","",IF(G31="≥",IF(E31&gt;=D31,"Met","Not Met"),IF(E31&lt;=D31,"Met","Not Met")))</f>
        <v/>
      </c>
      <c r="I31" s="29">
        <f>IF(E31="","",IF(G31="≥",E31-D31,D31-E31))</f>
        <v/>
      </c>
      <c r="J31" s="29">
        <f>IFERROR(AVERAGEIF($C$26:$C$37,C31,$E$26:$E$37),"")</f>
        <v/>
      </c>
      <c r="K31" s="31">
        <f>IFERROR(COUNTIFS($C$26:$C$37,C31,$H$26:$H$37,"Met")/COUNTA($H$26:$H$37)*100,0)</f>
        <v/>
      </c>
    </row>
    <row r="32" ht="15" customHeight="1" s="19">
      <c r="A32" s="29" t="n">
        <v>31</v>
      </c>
      <c r="B32" s="29" t="inlineStr">
        <is>
          <t>Jul-26</t>
        </is>
      </c>
      <c r="C32" s="30" t="inlineStr">
        <is>
          <t>Sample Rejection Rate</t>
        </is>
      </c>
      <c r="D32" s="29" t="n">
        <v>2</v>
      </c>
      <c r="E32" s="31" t="n">
        <v>1.5</v>
      </c>
      <c r="F32" s="29" t="inlineStr">
        <is>
          <t>%</t>
        </is>
      </c>
      <c r="G32" s="29" t="inlineStr">
        <is>
          <t>≤</t>
        </is>
      </c>
      <c r="H32" s="32">
        <f>IF(E32="","",IF(G32="≥",IF(E32&gt;=D32,"Met","Not Met"),IF(E32&lt;=D32,"Met","Not Met")))</f>
        <v/>
      </c>
      <c r="I32" s="29">
        <f>IF(E32="","",IF(G32="≥",E32-D32,D32-E32))</f>
        <v/>
      </c>
      <c r="J32" s="29">
        <f>IFERROR(AVERAGEIF($C$26:$C$37,C32,$E$26:$E$37),"")</f>
        <v/>
      </c>
      <c r="K32" s="31">
        <f>IFERROR(COUNTIFS($C$26:$C$37,C32,$H$26:$H$37,"Met")/COUNTA($H$26:$H$37)*100,0)</f>
        <v/>
      </c>
    </row>
    <row r="33" ht="15" customHeight="1" s="19">
      <c r="A33" s="29" t="n">
        <v>32</v>
      </c>
      <c r="B33" s="29" t="inlineStr">
        <is>
          <t>Aug-26</t>
        </is>
      </c>
      <c r="C33" s="30" t="inlineStr">
        <is>
          <t>Sample Rejection Rate</t>
        </is>
      </c>
      <c r="D33" s="29" t="n">
        <v>2</v>
      </c>
      <c r="E33" s="31" t="n">
        <v>2.3</v>
      </c>
      <c r="F33" s="29" t="inlineStr">
        <is>
          <t>%</t>
        </is>
      </c>
      <c r="G33" s="29" t="inlineStr">
        <is>
          <t>≤</t>
        </is>
      </c>
      <c r="H33" s="32">
        <f>IF(E33="","",IF(G33="≥",IF(E33&gt;=D33,"Met","Not Met"),IF(E33&lt;=D33,"Met","Not Met")))</f>
        <v/>
      </c>
      <c r="I33" s="29">
        <f>IF(E33="","",IF(G33="≥",E33-D33,D33-E33))</f>
        <v/>
      </c>
      <c r="J33" s="29">
        <f>IFERROR(AVERAGEIF($C$26:$C$37,C33,$E$26:$E$37),"")</f>
        <v/>
      </c>
      <c r="K33" s="31">
        <f>IFERROR(COUNTIFS($C$26:$C$37,C33,$H$26:$H$37,"Met")/COUNTA($H$26:$H$37)*100,0)</f>
        <v/>
      </c>
    </row>
    <row r="34" ht="15" customHeight="1" s="19">
      <c r="A34" s="29" t="n">
        <v>33</v>
      </c>
      <c r="B34" s="29" t="inlineStr">
        <is>
          <t>Sep-26</t>
        </is>
      </c>
      <c r="C34" s="30" t="inlineStr">
        <is>
          <t>Sample Rejection Rate</t>
        </is>
      </c>
      <c r="D34" s="29" t="n">
        <v>2</v>
      </c>
      <c r="E34" s="31" t="n">
        <v>2.3</v>
      </c>
      <c r="F34" s="29" t="inlineStr">
        <is>
          <t>%</t>
        </is>
      </c>
      <c r="G34" s="29" t="inlineStr">
        <is>
          <t>≤</t>
        </is>
      </c>
      <c r="H34" s="32">
        <f>IF(E34="","",IF(G34="≥",IF(E34&gt;=D34,"Met","Not Met"),IF(E34&lt;=D34,"Met","Not Met")))</f>
        <v/>
      </c>
      <c r="I34" s="29">
        <f>IF(E34="","",IF(G34="≥",E34-D34,D34-E34))</f>
        <v/>
      </c>
      <c r="J34" s="29">
        <f>IFERROR(AVERAGEIF($C$26:$C$37,C34,$E$26:$E$37),"")</f>
        <v/>
      </c>
      <c r="K34" s="31">
        <f>IFERROR(COUNTIFS($C$26:$C$37,C34,$H$26:$H$37,"Met")/COUNTA($H$26:$H$37)*100,0)</f>
        <v/>
      </c>
    </row>
    <row r="35" ht="15" customHeight="1" s="19">
      <c r="A35" s="29" t="n">
        <v>34</v>
      </c>
      <c r="B35" s="29" t="inlineStr">
        <is>
          <t>Oct-26</t>
        </is>
      </c>
      <c r="C35" s="30" t="inlineStr">
        <is>
          <t>Sample Rejection Rate</t>
        </is>
      </c>
      <c r="D35" s="29" t="n">
        <v>2</v>
      </c>
      <c r="E35" s="31" t="n">
        <v>1.5</v>
      </c>
      <c r="F35" s="29" t="inlineStr">
        <is>
          <t>%</t>
        </is>
      </c>
      <c r="G35" s="29" t="inlineStr">
        <is>
          <t>≤</t>
        </is>
      </c>
      <c r="H35" s="32">
        <f>IF(E35="","",IF(G35="≥",IF(E35&gt;=D35,"Met","Not Met"),IF(E35&lt;=D35,"Met","Not Met")))</f>
        <v/>
      </c>
      <c r="I35" s="29">
        <f>IF(E35="","",IF(G35="≥",E35-D35,D35-E35))</f>
        <v/>
      </c>
      <c r="J35" s="29">
        <f>IFERROR(AVERAGEIF($C$26:$C$37,C35,$E$26:$E$37),"")</f>
        <v/>
      </c>
      <c r="K35" s="31">
        <f>IFERROR(COUNTIFS($C$26:$C$37,C35,$H$26:$H$37,"Met")/COUNTA($H$26:$H$37)*100,0)</f>
        <v/>
      </c>
    </row>
    <row r="36" ht="15" customHeight="1" s="19">
      <c r="A36" s="29" t="n">
        <v>35</v>
      </c>
      <c r="B36" s="29" t="inlineStr">
        <is>
          <t>Nov-26</t>
        </is>
      </c>
      <c r="C36" s="30" t="inlineStr">
        <is>
          <t>Sample Rejection Rate</t>
        </is>
      </c>
      <c r="D36" s="29" t="n">
        <v>2</v>
      </c>
      <c r="E36" s="31" t="n">
        <v>2.3</v>
      </c>
      <c r="F36" s="29" t="inlineStr">
        <is>
          <t>%</t>
        </is>
      </c>
      <c r="G36" s="29" t="inlineStr">
        <is>
          <t>≤</t>
        </is>
      </c>
      <c r="H36" s="32">
        <f>IF(E36="","",IF(G36="≥",IF(E36&gt;=D36,"Met","Not Met"),IF(E36&lt;=D36,"Met","Not Met")))</f>
        <v/>
      </c>
      <c r="I36" s="29">
        <f>IF(E36="","",IF(G36="≥",E36-D36,D36-E36))</f>
        <v/>
      </c>
      <c r="J36" s="29">
        <f>IFERROR(AVERAGEIF($C$26:$C$37,C36,$E$26:$E$37),"")</f>
        <v/>
      </c>
      <c r="K36" s="31">
        <f>IFERROR(COUNTIFS($C$26:$C$37,C36,$H$26:$H$37,"Met")/COUNTA($H$26:$H$37)*100,0)</f>
        <v/>
      </c>
    </row>
    <row r="37" ht="15" customHeight="1" s="19">
      <c r="A37" s="29" t="n">
        <v>36</v>
      </c>
      <c r="B37" s="29" t="inlineStr">
        <is>
          <t>Dec-26</t>
        </is>
      </c>
      <c r="C37" s="30" t="inlineStr">
        <is>
          <t>Sample Rejection Rate</t>
        </is>
      </c>
      <c r="D37" s="29" t="n">
        <v>2</v>
      </c>
      <c r="E37" s="31" t="n">
        <v>2.3</v>
      </c>
      <c r="F37" s="29" t="inlineStr">
        <is>
          <t>%</t>
        </is>
      </c>
      <c r="G37" s="29" t="inlineStr">
        <is>
          <t>≤</t>
        </is>
      </c>
      <c r="H37" s="32">
        <f>IF(E37="","",IF(G37="≥",IF(E37&gt;=D37,"Met","Not Met"),IF(E37&lt;=D37,"Met","Not Met")))</f>
        <v/>
      </c>
      <c r="I37" s="29">
        <f>IF(E37="","",IF(G37="≥",E37-D37,D37-E37))</f>
        <v/>
      </c>
      <c r="J37" s="29">
        <f>IFERROR(AVERAGEIF($C$26:$C$37,C37,$E$26:$E$37),"")</f>
        <v/>
      </c>
      <c r="K37" s="31">
        <f>IFERROR(COUNTIFS($C$26:$C$37,C37,$H$26:$H$37,"Met")/COUNTA($H$26:$H$37)*100,0)</f>
        <v/>
      </c>
    </row>
    <row r="38" ht="15" customHeight="1" s="19">
      <c r="A38" s="29" t="n">
        <v>37</v>
      </c>
      <c r="B38" s="29" t="inlineStr">
        <is>
          <t>Jan-26</t>
        </is>
      </c>
      <c r="C38" s="30" t="inlineStr">
        <is>
          <t>Critical Value Reporting Time</t>
        </is>
      </c>
      <c r="D38" s="29" t="n">
        <v>30</v>
      </c>
      <c r="E38" s="31" t="n">
        <v>29.5</v>
      </c>
      <c r="F38" s="29" t="inlineStr">
        <is>
          <t>min</t>
        </is>
      </c>
      <c r="G38" s="29" t="inlineStr">
        <is>
          <t>≤</t>
        </is>
      </c>
      <c r="H38" s="32">
        <f>IF(E38="","",IF(G38="≥",IF(E38&gt;=D38,"Met","Not Met"),IF(E38&lt;=D38,"Met","Not Met")))</f>
        <v/>
      </c>
      <c r="I38" s="29">
        <f>IF(E38="","",IF(G38="≥",E38-D38,D38-E38))</f>
        <v/>
      </c>
      <c r="J38" s="29">
        <f>IFERROR(AVERAGEIF($C$38:$C$49,C38,$E$38:$E$49),"")</f>
        <v/>
      </c>
      <c r="K38" s="31">
        <f>IFERROR(COUNTIFS($C$38:$C$49,C38,$H$38:$H$49,"Met")/COUNTA($H$38:$H$49)*100,0)</f>
        <v/>
      </c>
    </row>
    <row r="39" ht="15" customHeight="1" s="19">
      <c r="A39" s="29" t="n">
        <v>38</v>
      </c>
      <c r="B39" s="29" t="inlineStr">
        <is>
          <t>Feb-26</t>
        </is>
      </c>
      <c r="C39" s="30" t="inlineStr">
        <is>
          <t>Critical Value Reporting Time</t>
        </is>
      </c>
      <c r="D39" s="29" t="n">
        <v>30</v>
      </c>
      <c r="E39" s="31" t="n">
        <v>30.3</v>
      </c>
      <c r="F39" s="29" t="inlineStr">
        <is>
          <t>min</t>
        </is>
      </c>
      <c r="G39" s="29" t="inlineStr">
        <is>
          <t>≤</t>
        </is>
      </c>
      <c r="H39" s="32">
        <f>IF(E39="","",IF(G39="≥",IF(E39&gt;=D39,"Met","Not Met"),IF(E39&lt;=D39,"Met","Not Met")))</f>
        <v/>
      </c>
      <c r="I39" s="29">
        <f>IF(E39="","",IF(G39="≥",E39-D39,D39-E39))</f>
        <v/>
      </c>
      <c r="J39" s="29">
        <f>IFERROR(AVERAGEIF($C$38:$C$49,C39,$E$38:$E$49),"")</f>
        <v/>
      </c>
      <c r="K39" s="31">
        <f>IFERROR(COUNTIFS($C$38:$C$49,C39,$H$38:$H$49,"Met")/COUNTA($H$38:$H$49)*100,0)</f>
        <v/>
      </c>
    </row>
    <row r="40" ht="15" customHeight="1" s="19">
      <c r="A40" s="29" t="n">
        <v>39</v>
      </c>
      <c r="B40" s="29" t="inlineStr">
        <is>
          <t>Mar-26</t>
        </is>
      </c>
      <c r="C40" s="30" t="inlineStr">
        <is>
          <t>Critical Value Reporting Time</t>
        </is>
      </c>
      <c r="D40" s="29" t="n">
        <v>30</v>
      </c>
      <c r="E40" s="31" t="n">
        <v>30.3</v>
      </c>
      <c r="F40" s="29" t="inlineStr">
        <is>
          <t>min</t>
        </is>
      </c>
      <c r="G40" s="29" t="inlineStr">
        <is>
          <t>≤</t>
        </is>
      </c>
      <c r="H40" s="32">
        <f>IF(E40="","",IF(G40="≥",IF(E40&gt;=D40,"Met","Not Met"),IF(E40&lt;=D40,"Met","Not Met")))</f>
        <v/>
      </c>
      <c r="I40" s="29">
        <f>IF(E40="","",IF(G40="≥",E40-D40,D40-E40))</f>
        <v/>
      </c>
      <c r="J40" s="29">
        <f>IFERROR(AVERAGEIF($C$38:$C$49,C40,$E$38:$E$49),"")</f>
        <v/>
      </c>
      <c r="K40" s="31">
        <f>IFERROR(COUNTIFS($C$38:$C$49,C40,$H$38:$H$49,"Met")/COUNTA($H$38:$H$49)*100,0)</f>
        <v/>
      </c>
    </row>
    <row r="41" ht="15" customHeight="1" s="19">
      <c r="A41" s="29" t="n">
        <v>40</v>
      </c>
      <c r="B41" s="29" t="inlineStr">
        <is>
          <t>Apr-26</t>
        </is>
      </c>
      <c r="C41" s="30" t="inlineStr">
        <is>
          <t>Critical Value Reporting Time</t>
        </is>
      </c>
      <c r="D41" s="29" t="n">
        <v>30</v>
      </c>
      <c r="E41" s="31" t="n">
        <v>29.5</v>
      </c>
      <c r="F41" s="29" t="inlineStr">
        <is>
          <t>min</t>
        </is>
      </c>
      <c r="G41" s="29" t="inlineStr">
        <is>
          <t>≤</t>
        </is>
      </c>
      <c r="H41" s="32">
        <f>IF(E41="","",IF(G41="≥",IF(E41&gt;=D41,"Met","Not Met"),IF(E41&lt;=D41,"Met","Not Met")))</f>
        <v/>
      </c>
      <c r="I41" s="29">
        <f>IF(E41="","",IF(G41="≥",E41-D41,D41-E41))</f>
        <v/>
      </c>
      <c r="J41" s="29">
        <f>IFERROR(AVERAGEIF($C$38:$C$49,C41,$E$38:$E$49),"")</f>
        <v/>
      </c>
      <c r="K41" s="31">
        <f>IFERROR(COUNTIFS($C$38:$C$49,C41,$H$38:$H$49,"Met")/COUNTA($H$38:$H$49)*100,0)</f>
        <v/>
      </c>
    </row>
    <row r="42" ht="15" customHeight="1" s="19">
      <c r="A42" s="29" t="n">
        <v>41</v>
      </c>
      <c r="B42" s="29" t="inlineStr">
        <is>
          <t>May-26</t>
        </is>
      </c>
      <c r="C42" s="30" t="inlineStr">
        <is>
          <t>Critical Value Reporting Time</t>
        </is>
      </c>
      <c r="D42" s="29" t="n">
        <v>30</v>
      </c>
      <c r="E42" s="31" t="n">
        <v>30.3</v>
      </c>
      <c r="F42" s="29" t="inlineStr">
        <is>
          <t>min</t>
        </is>
      </c>
      <c r="G42" s="29" t="inlineStr">
        <is>
          <t>≤</t>
        </is>
      </c>
      <c r="H42" s="32">
        <f>IF(E42="","",IF(G42="≥",IF(E42&gt;=D42,"Met","Not Met"),IF(E42&lt;=D42,"Met","Not Met")))</f>
        <v/>
      </c>
      <c r="I42" s="29">
        <f>IF(E42="","",IF(G42="≥",E42-D42,D42-E42))</f>
        <v/>
      </c>
      <c r="J42" s="29">
        <f>IFERROR(AVERAGEIF($C$38:$C$49,C42,$E$38:$E$49),"")</f>
        <v/>
      </c>
      <c r="K42" s="31">
        <f>IFERROR(COUNTIFS($C$38:$C$49,C42,$H$38:$H$49,"Met")/COUNTA($H$38:$H$49)*100,0)</f>
        <v/>
      </c>
    </row>
    <row r="43" ht="15" customHeight="1" s="19">
      <c r="A43" s="29" t="n">
        <v>42</v>
      </c>
      <c r="B43" s="29" t="inlineStr">
        <is>
          <t>Jun-26</t>
        </is>
      </c>
      <c r="C43" s="30" t="inlineStr">
        <is>
          <t>Critical Value Reporting Time</t>
        </is>
      </c>
      <c r="D43" s="29" t="n">
        <v>30</v>
      </c>
      <c r="E43" s="31" t="n">
        <v>30.3</v>
      </c>
      <c r="F43" s="29" t="inlineStr">
        <is>
          <t>min</t>
        </is>
      </c>
      <c r="G43" s="29" t="inlineStr">
        <is>
          <t>≤</t>
        </is>
      </c>
      <c r="H43" s="32">
        <f>IF(E43="","",IF(G43="≥",IF(E43&gt;=D43,"Met","Not Met"),IF(E43&lt;=D43,"Met","Not Met")))</f>
        <v/>
      </c>
      <c r="I43" s="29">
        <f>IF(E43="","",IF(G43="≥",E43-D43,D43-E43))</f>
        <v/>
      </c>
      <c r="J43" s="29">
        <f>IFERROR(AVERAGEIF($C$38:$C$49,C43,$E$38:$E$49),"")</f>
        <v/>
      </c>
      <c r="K43" s="31">
        <f>IFERROR(COUNTIFS($C$38:$C$49,C43,$H$38:$H$49,"Met")/COUNTA($H$38:$H$49)*100,0)</f>
        <v/>
      </c>
    </row>
    <row r="44" ht="15" customHeight="1" s="19">
      <c r="A44" s="29" t="n">
        <v>43</v>
      </c>
      <c r="B44" s="29" t="inlineStr">
        <is>
          <t>Jul-26</t>
        </is>
      </c>
      <c r="C44" s="30" t="inlineStr">
        <is>
          <t>Critical Value Reporting Time</t>
        </is>
      </c>
      <c r="D44" s="29" t="n">
        <v>30</v>
      </c>
      <c r="E44" s="31" t="n">
        <v>29.5</v>
      </c>
      <c r="F44" s="29" t="inlineStr">
        <is>
          <t>min</t>
        </is>
      </c>
      <c r="G44" s="29" t="inlineStr">
        <is>
          <t>≤</t>
        </is>
      </c>
      <c r="H44" s="32">
        <f>IF(E44="","",IF(G44="≥",IF(E44&gt;=D44,"Met","Not Met"),IF(E44&lt;=D44,"Met","Not Met")))</f>
        <v/>
      </c>
      <c r="I44" s="29">
        <f>IF(E44="","",IF(G44="≥",E44-D44,D44-E44))</f>
        <v/>
      </c>
      <c r="J44" s="29">
        <f>IFERROR(AVERAGEIF($C$38:$C$49,C44,$E$38:$E$49),"")</f>
        <v/>
      </c>
      <c r="K44" s="31">
        <f>IFERROR(COUNTIFS($C$38:$C$49,C44,$H$38:$H$49,"Met")/COUNTA($H$38:$H$49)*100,0)</f>
        <v/>
      </c>
    </row>
    <row r="45" ht="15" customHeight="1" s="19">
      <c r="A45" s="29" t="n">
        <v>44</v>
      </c>
      <c r="B45" s="29" t="inlineStr">
        <is>
          <t>Aug-26</t>
        </is>
      </c>
      <c r="C45" s="30" t="inlineStr">
        <is>
          <t>Critical Value Reporting Time</t>
        </is>
      </c>
      <c r="D45" s="29" t="n">
        <v>30</v>
      </c>
      <c r="E45" s="31" t="n">
        <v>30.3</v>
      </c>
      <c r="F45" s="29" t="inlineStr">
        <is>
          <t>min</t>
        </is>
      </c>
      <c r="G45" s="29" t="inlineStr">
        <is>
          <t>≤</t>
        </is>
      </c>
      <c r="H45" s="32">
        <f>IF(E45="","",IF(G45="≥",IF(E45&gt;=D45,"Met","Not Met"),IF(E45&lt;=D45,"Met","Not Met")))</f>
        <v/>
      </c>
      <c r="I45" s="29">
        <f>IF(E45="","",IF(G45="≥",E45-D45,D45-E45))</f>
        <v/>
      </c>
      <c r="J45" s="29">
        <f>IFERROR(AVERAGEIF($C$38:$C$49,C45,$E$38:$E$49),"")</f>
        <v/>
      </c>
      <c r="K45" s="31">
        <f>IFERROR(COUNTIFS($C$38:$C$49,C45,$H$38:$H$49,"Met")/COUNTA($H$38:$H$49)*100,0)</f>
        <v/>
      </c>
    </row>
    <row r="46" ht="15" customHeight="1" s="19">
      <c r="A46" s="29" t="n">
        <v>45</v>
      </c>
      <c r="B46" s="29" t="inlineStr">
        <is>
          <t>Sep-26</t>
        </is>
      </c>
      <c r="C46" s="30" t="inlineStr">
        <is>
          <t>Critical Value Reporting Time</t>
        </is>
      </c>
      <c r="D46" s="29" t="n">
        <v>30</v>
      </c>
      <c r="E46" s="31" t="n">
        <v>30.3</v>
      </c>
      <c r="F46" s="29" t="inlineStr">
        <is>
          <t>min</t>
        </is>
      </c>
      <c r="G46" s="29" t="inlineStr">
        <is>
          <t>≤</t>
        </is>
      </c>
      <c r="H46" s="32">
        <f>IF(E46="","",IF(G46="≥",IF(E46&gt;=D46,"Met","Not Met"),IF(E46&lt;=D46,"Met","Not Met")))</f>
        <v/>
      </c>
      <c r="I46" s="29">
        <f>IF(E46="","",IF(G46="≥",E46-D46,D46-E46))</f>
        <v/>
      </c>
      <c r="J46" s="29">
        <f>IFERROR(AVERAGEIF($C$38:$C$49,C46,$E$38:$E$49),"")</f>
        <v/>
      </c>
      <c r="K46" s="31">
        <f>IFERROR(COUNTIFS($C$38:$C$49,C46,$H$38:$H$49,"Met")/COUNTA($H$38:$H$49)*100,0)</f>
        <v/>
      </c>
    </row>
    <row r="47" ht="15" customHeight="1" s="19">
      <c r="A47" s="29" t="n">
        <v>46</v>
      </c>
      <c r="B47" s="29" t="inlineStr">
        <is>
          <t>Oct-26</t>
        </is>
      </c>
      <c r="C47" s="30" t="inlineStr">
        <is>
          <t>Critical Value Reporting Time</t>
        </is>
      </c>
      <c r="D47" s="29" t="n">
        <v>30</v>
      </c>
      <c r="E47" s="31" t="n">
        <v>29.5</v>
      </c>
      <c r="F47" s="29" t="inlineStr">
        <is>
          <t>min</t>
        </is>
      </c>
      <c r="G47" s="29" t="inlineStr">
        <is>
          <t>≤</t>
        </is>
      </c>
      <c r="H47" s="32">
        <f>IF(E47="","",IF(G47="≥",IF(E47&gt;=D47,"Met","Not Met"),IF(E47&lt;=D47,"Met","Not Met")))</f>
        <v/>
      </c>
      <c r="I47" s="29">
        <f>IF(E47="","",IF(G47="≥",E47-D47,D47-E47))</f>
        <v/>
      </c>
      <c r="J47" s="29">
        <f>IFERROR(AVERAGEIF($C$38:$C$49,C47,$E$38:$E$49),"")</f>
        <v/>
      </c>
      <c r="K47" s="31">
        <f>IFERROR(COUNTIFS($C$38:$C$49,C47,$H$38:$H$49,"Met")/COUNTA($H$38:$H$49)*100,0)</f>
        <v/>
      </c>
    </row>
    <row r="48" ht="15" customHeight="1" s="19">
      <c r="A48" s="29" t="n">
        <v>47</v>
      </c>
      <c r="B48" s="29" t="inlineStr">
        <is>
          <t>Nov-26</t>
        </is>
      </c>
      <c r="C48" s="30" t="inlineStr">
        <is>
          <t>Critical Value Reporting Time</t>
        </is>
      </c>
      <c r="D48" s="29" t="n">
        <v>30</v>
      </c>
      <c r="E48" s="31" t="n">
        <v>30.3</v>
      </c>
      <c r="F48" s="29" t="inlineStr">
        <is>
          <t>min</t>
        </is>
      </c>
      <c r="G48" s="29" t="inlineStr">
        <is>
          <t>≤</t>
        </is>
      </c>
      <c r="H48" s="32">
        <f>IF(E48="","",IF(G48="≥",IF(E48&gt;=D48,"Met","Not Met"),IF(E48&lt;=D48,"Met","Not Met")))</f>
        <v/>
      </c>
      <c r="I48" s="29">
        <f>IF(E48="","",IF(G48="≥",E48-D48,D48-E48))</f>
        <v/>
      </c>
      <c r="J48" s="29">
        <f>IFERROR(AVERAGEIF($C$38:$C$49,C48,$E$38:$E$49),"")</f>
        <v/>
      </c>
      <c r="K48" s="31">
        <f>IFERROR(COUNTIFS($C$38:$C$49,C48,$H$38:$H$49,"Met")/COUNTA($H$38:$H$49)*100,0)</f>
        <v/>
      </c>
    </row>
    <row r="49" ht="15" customHeight="1" s="19">
      <c r="A49" s="29" t="n">
        <v>48</v>
      </c>
      <c r="B49" s="29" t="inlineStr">
        <is>
          <t>Dec-26</t>
        </is>
      </c>
      <c r="C49" s="30" t="inlineStr">
        <is>
          <t>Critical Value Reporting Time</t>
        </is>
      </c>
      <c r="D49" s="29" t="n">
        <v>30</v>
      </c>
      <c r="E49" s="31" t="n">
        <v>30.3</v>
      </c>
      <c r="F49" s="29" t="inlineStr">
        <is>
          <t>min</t>
        </is>
      </c>
      <c r="G49" s="29" t="inlineStr">
        <is>
          <t>≤</t>
        </is>
      </c>
      <c r="H49" s="32">
        <f>IF(E49="","",IF(G49="≥",IF(E49&gt;=D49,"Met","Not Met"),IF(E49&lt;=D49,"Met","Not Met")))</f>
        <v/>
      </c>
      <c r="I49" s="29">
        <f>IF(E49="","",IF(G49="≥",E49-D49,D49-E49))</f>
        <v/>
      </c>
      <c r="J49" s="29">
        <f>IFERROR(AVERAGEIF($C$38:$C$49,C49,$E$38:$E$49),"")</f>
        <v/>
      </c>
      <c r="K49" s="31">
        <f>IFERROR(COUNTIFS($C$38:$C$49,C49,$H$38:$H$49,"Met")/COUNTA($H$38:$H$49)*100,0)</f>
        <v/>
      </c>
    </row>
    <row r="50" ht="15" customHeight="1" s="19">
      <c r="A50" s="29" t="n">
        <v>49</v>
      </c>
      <c r="B50" s="29" t="inlineStr">
        <is>
          <t>Jan-26</t>
        </is>
      </c>
      <c r="C50" s="30" t="inlineStr">
        <is>
          <t>CAPA Closure Rate (30 days)</t>
        </is>
      </c>
      <c r="D50" s="29" t="n">
        <v>90</v>
      </c>
      <c r="E50" s="31" t="n">
        <v>90.5</v>
      </c>
      <c r="F50" s="29" t="inlineStr">
        <is>
          <t>%</t>
        </is>
      </c>
      <c r="G50" s="29" t="inlineStr">
        <is>
          <t>≥</t>
        </is>
      </c>
      <c r="H50" s="32">
        <f>IF(E50="","",IF(G50="≥",IF(E50&gt;=D50,"Met","Not Met"),IF(E50&lt;=D50,"Met","Not Met")))</f>
        <v/>
      </c>
      <c r="I50" s="29">
        <f>IF(E50="","",IF(G50="≥",E50-D50,D50-E50))</f>
        <v/>
      </c>
      <c r="J50" s="29">
        <f>IFERROR(AVERAGEIF($C$50:$C$61,C50,$E$50:$E$61),"")</f>
        <v/>
      </c>
      <c r="K50" s="31">
        <f>IFERROR(COUNTIFS($C$50:$C$61,C50,$H$50:$H$61,"Met")/COUNTA($H$50:$H$61)*100,0)</f>
        <v/>
      </c>
    </row>
    <row r="51" ht="15" customHeight="1" s="19">
      <c r="A51" s="29" t="n">
        <v>50</v>
      </c>
      <c r="B51" s="29" t="inlineStr">
        <is>
          <t>Feb-26</t>
        </is>
      </c>
      <c r="C51" s="30" t="inlineStr">
        <is>
          <t>CAPA Closure Rate (30 days)</t>
        </is>
      </c>
      <c r="D51" s="29" t="n">
        <v>90</v>
      </c>
      <c r="E51" s="31" t="n">
        <v>91.5</v>
      </c>
      <c r="F51" s="29" t="inlineStr">
        <is>
          <t>%</t>
        </is>
      </c>
      <c r="G51" s="29" t="inlineStr">
        <is>
          <t>≥</t>
        </is>
      </c>
      <c r="H51" s="32">
        <f>IF(E51="","",IF(G51="≥",IF(E51&gt;=D51,"Met","Not Met"),IF(E51&lt;=D51,"Met","Not Met")))</f>
        <v/>
      </c>
      <c r="I51" s="29">
        <f>IF(E51="","",IF(G51="≥",E51-D51,D51-E51))</f>
        <v/>
      </c>
      <c r="J51" s="29">
        <f>IFERROR(AVERAGEIF($C$50:$C$61,C51,$E$50:$E$61),"")</f>
        <v/>
      </c>
      <c r="K51" s="31">
        <f>IFERROR(COUNTIFS($C$50:$C$61,C51,$H$50:$H$61,"Met")/COUNTA($H$50:$H$61)*100,0)</f>
        <v/>
      </c>
    </row>
    <row r="52" ht="15" customHeight="1" s="19">
      <c r="A52" s="29" t="n">
        <v>51</v>
      </c>
      <c r="B52" s="29" t="inlineStr">
        <is>
          <t>Mar-26</t>
        </is>
      </c>
      <c r="C52" s="30" t="inlineStr">
        <is>
          <t>CAPA Closure Rate (30 days)</t>
        </is>
      </c>
      <c r="D52" s="29" t="n">
        <v>90</v>
      </c>
      <c r="E52" s="31" t="n">
        <v>91.5</v>
      </c>
      <c r="F52" s="29" t="inlineStr">
        <is>
          <t>%</t>
        </is>
      </c>
      <c r="G52" s="29" t="inlineStr">
        <is>
          <t>≥</t>
        </is>
      </c>
      <c r="H52" s="32">
        <f>IF(E52="","",IF(G52="≥",IF(E52&gt;=D52,"Met","Not Met"),IF(E52&lt;=D52,"Met","Not Met")))</f>
        <v/>
      </c>
      <c r="I52" s="29">
        <f>IF(E52="","",IF(G52="≥",E52-D52,D52-E52))</f>
        <v/>
      </c>
      <c r="J52" s="29">
        <f>IFERROR(AVERAGEIF($C$50:$C$61,C52,$E$50:$E$61),"")</f>
        <v/>
      </c>
      <c r="K52" s="31">
        <f>IFERROR(COUNTIFS($C$50:$C$61,C52,$H$50:$H$61,"Met")/COUNTA($H$50:$H$61)*100,0)</f>
        <v/>
      </c>
    </row>
    <row r="53" ht="15" customHeight="1" s="19">
      <c r="A53" s="29" t="n">
        <v>52</v>
      </c>
      <c r="B53" s="29" t="inlineStr">
        <is>
          <t>Apr-26</t>
        </is>
      </c>
      <c r="C53" s="30" t="inlineStr">
        <is>
          <t>CAPA Closure Rate (30 days)</t>
        </is>
      </c>
      <c r="D53" s="29" t="n">
        <v>90</v>
      </c>
      <c r="E53" s="31" t="n">
        <v>90.5</v>
      </c>
      <c r="F53" s="29" t="inlineStr">
        <is>
          <t>%</t>
        </is>
      </c>
      <c r="G53" s="29" t="inlineStr">
        <is>
          <t>≥</t>
        </is>
      </c>
      <c r="H53" s="32">
        <f>IF(E53="","",IF(G53="≥",IF(E53&gt;=D53,"Met","Not Met"),IF(E53&lt;=D53,"Met","Not Met")))</f>
        <v/>
      </c>
      <c r="I53" s="29">
        <f>IF(E53="","",IF(G53="≥",E53-D53,D53-E53))</f>
        <v/>
      </c>
      <c r="J53" s="29">
        <f>IFERROR(AVERAGEIF($C$50:$C$61,C53,$E$50:$E$61),"")</f>
        <v/>
      </c>
      <c r="K53" s="31">
        <f>IFERROR(COUNTIFS($C$50:$C$61,C53,$H$50:$H$61,"Met")/COUNTA($H$50:$H$61)*100,0)</f>
        <v/>
      </c>
    </row>
    <row r="54" ht="15" customHeight="1" s="19">
      <c r="A54" s="29" t="n">
        <v>53</v>
      </c>
      <c r="B54" s="29" t="inlineStr">
        <is>
          <t>May-26</t>
        </is>
      </c>
      <c r="C54" s="30" t="inlineStr">
        <is>
          <t>CAPA Closure Rate (30 days)</t>
        </is>
      </c>
      <c r="D54" s="29" t="n">
        <v>90</v>
      </c>
      <c r="E54" s="31" t="n">
        <v>91.5</v>
      </c>
      <c r="F54" s="29" t="inlineStr">
        <is>
          <t>%</t>
        </is>
      </c>
      <c r="G54" s="29" t="inlineStr">
        <is>
          <t>≥</t>
        </is>
      </c>
      <c r="H54" s="32">
        <f>IF(E54="","",IF(G54="≥",IF(E54&gt;=D54,"Met","Not Met"),IF(E54&lt;=D54,"Met","Not Met")))</f>
        <v/>
      </c>
      <c r="I54" s="29">
        <f>IF(E54="","",IF(G54="≥",E54-D54,D54-E54))</f>
        <v/>
      </c>
      <c r="J54" s="29">
        <f>IFERROR(AVERAGEIF($C$50:$C$61,C54,$E$50:$E$61),"")</f>
        <v/>
      </c>
      <c r="K54" s="31">
        <f>IFERROR(COUNTIFS($C$50:$C$61,C54,$H$50:$H$61,"Met")/COUNTA($H$50:$H$61)*100,0)</f>
        <v/>
      </c>
    </row>
    <row r="55" ht="15" customHeight="1" s="19">
      <c r="A55" s="29" t="n">
        <v>54</v>
      </c>
      <c r="B55" s="29" t="inlineStr">
        <is>
          <t>Jun-26</t>
        </is>
      </c>
      <c r="C55" s="30" t="inlineStr">
        <is>
          <t>CAPA Closure Rate (30 days)</t>
        </is>
      </c>
      <c r="D55" s="29" t="n">
        <v>90</v>
      </c>
      <c r="E55" s="31" t="n">
        <v>91.5</v>
      </c>
      <c r="F55" s="29" t="inlineStr">
        <is>
          <t>%</t>
        </is>
      </c>
      <c r="G55" s="29" t="inlineStr">
        <is>
          <t>≥</t>
        </is>
      </c>
      <c r="H55" s="32">
        <f>IF(E55="","",IF(G55="≥",IF(E55&gt;=D55,"Met","Not Met"),IF(E55&lt;=D55,"Met","Not Met")))</f>
        <v/>
      </c>
      <c r="I55" s="29">
        <f>IF(E55="","",IF(G55="≥",E55-D55,D55-E55))</f>
        <v/>
      </c>
      <c r="J55" s="29">
        <f>IFERROR(AVERAGEIF($C$50:$C$61,C55,$E$50:$E$61),"")</f>
        <v/>
      </c>
      <c r="K55" s="31">
        <f>IFERROR(COUNTIFS($C$50:$C$61,C55,$H$50:$H$61,"Met")/COUNTA($H$50:$H$61)*100,0)</f>
        <v/>
      </c>
    </row>
    <row r="56" ht="15" customHeight="1" s="19">
      <c r="A56" s="29" t="n">
        <v>55</v>
      </c>
      <c r="B56" s="29" t="inlineStr">
        <is>
          <t>Jul-26</t>
        </is>
      </c>
      <c r="C56" s="30" t="inlineStr">
        <is>
          <t>CAPA Closure Rate (30 days)</t>
        </is>
      </c>
      <c r="D56" s="29" t="n">
        <v>90</v>
      </c>
      <c r="E56" s="31" t="n">
        <v>90.5</v>
      </c>
      <c r="F56" s="29" t="inlineStr">
        <is>
          <t>%</t>
        </is>
      </c>
      <c r="G56" s="29" t="inlineStr">
        <is>
          <t>≥</t>
        </is>
      </c>
      <c r="H56" s="32">
        <f>IF(E56="","",IF(G56="≥",IF(E56&gt;=D56,"Met","Not Met"),IF(E56&lt;=D56,"Met","Not Met")))</f>
        <v/>
      </c>
      <c r="I56" s="29">
        <f>IF(E56="","",IF(G56="≥",E56-D56,D56-E56))</f>
        <v/>
      </c>
      <c r="J56" s="29">
        <f>IFERROR(AVERAGEIF($C$50:$C$61,C56,$E$50:$E$61),"")</f>
        <v/>
      </c>
      <c r="K56" s="31">
        <f>IFERROR(COUNTIFS($C$50:$C$61,C56,$H$50:$H$61,"Met")/COUNTA($H$50:$H$61)*100,0)</f>
        <v/>
      </c>
    </row>
    <row r="57" ht="15" customHeight="1" s="19">
      <c r="A57" s="29" t="n">
        <v>56</v>
      </c>
      <c r="B57" s="29" t="inlineStr">
        <is>
          <t>Aug-26</t>
        </is>
      </c>
      <c r="C57" s="30" t="inlineStr">
        <is>
          <t>CAPA Closure Rate (30 days)</t>
        </is>
      </c>
      <c r="D57" s="29" t="n">
        <v>90</v>
      </c>
      <c r="E57" s="31" t="n">
        <v>91.5</v>
      </c>
      <c r="F57" s="29" t="inlineStr">
        <is>
          <t>%</t>
        </is>
      </c>
      <c r="G57" s="29" t="inlineStr">
        <is>
          <t>≥</t>
        </is>
      </c>
      <c r="H57" s="32">
        <f>IF(E57="","",IF(G57="≥",IF(E57&gt;=D57,"Met","Not Met"),IF(E57&lt;=D57,"Met","Not Met")))</f>
        <v/>
      </c>
      <c r="I57" s="29">
        <f>IF(E57="","",IF(G57="≥",E57-D57,D57-E57))</f>
        <v/>
      </c>
      <c r="J57" s="29">
        <f>IFERROR(AVERAGEIF($C$50:$C$61,C57,$E$50:$E$61),"")</f>
        <v/>
      </c>
      <c r="K57" s="31">
        <f>IFERROR(COUNTIFS($C$50:$C$61,C57,$H$50:$H$61,"Met")/COUNTA($H$50:$H$61)*100,0)</f>
        <v/>
      </c>
    </row>
    <row r="58" ht="15" customHeight="1" s="19">
      <c r="A58" s="29" t="n">
        <v>57</v>
      </c>
      <c r="B58" s="29" t="inlineStr">
        <is>
          <t>Sep-26</t>
        </is>
      </c>
      <c r="C58" s="30" t="inlineStr">
        <is>
          <t>CAPA Closure Rate (30 days)</t>
        </is>
      </c>
      <c r="D58" s="29" t="n">
        <v>90</v>
      </c>
      <c r="E58" s="31" t="n">
        <v>91.5</v>
      </c>
      <c r="F58" s="29" t="inlineStr">
        <is>
          <t>%</t>
        </is>
      </c>
      <c r="G58" s="29" t="inlineStr">
        <is>
          <t>≥</t>
        </is>
      </c>
      <c r="H58" s="32">
        <f>IF(E58="","",IF(G58="≥",IF(E58&gt;=D58,"Met","Not Met"),IF(E58&lt;=D58,"Met","Not Met")))</f>
        <v/>
      </c>
      <c r="I58" s="29">
        <f>IF(E58="","",IF(G58="≥",E58-D58,D58-E58))</f>
        <v/>
      </c>
      <c r="J58" s="29">
        <f>IFERROR(AVERAGEIF($C$50:$C$61,C58,$E$50:$E$61),"")</f>
        <v/>
      </c>
      <c r="K58" s="31">
        <f>IFERROR(COUNTIFS($C$50:$C$61,C58,$H$50:$H$61,"Met")/COUNTA($H$50:$H$61)*100,0)</f>
        <v/>
      </c>
    </row>
    <row r="59" ht="15" customHeight="1" s="19">
      <c r="A59" s="29" t="n">
        <v>58</v>
      </c>
      <c r="B59" s="29" t="inlineStr">
        <is>
          <t>Oct-26</t>
        </is>
      </c>
      <c r="C59" s="30" t="inlineStr">
        <is>
          <t>CAPA Closure Rate (30 days)</t>
        </is>
      </c>
      <c r="D59" s="29" t="n">
        <v>90</v>
      </c>
      <c r="E59" s="31" t="n">
        <v>90.5</v>
      </c>
      <c r="F59" s="29" t="inlineStr">
        <is>
          <t>%</t>
        </is>
      </c>
      <c r="G59" s="29" t="inlineStr">
        <is>
          <t>≥</t>
        </is>
      </c>
      <c r="H59" s="32">
        <f>IF(E59="","",IF(G59="≥",IF(E59&gt;=D59,"Met","Not Met"),IF(E59&lt;=D59,"Met","Not Met")))</f>
        <v/>
      </c>
      <c r="I59" s="29">
        <f>IF(E59="","",IF(G59="≥",E59-D59,D59-E59))</f>
        <v/>
      </c>
      <c r="J59" s="29">
        <f>IFERROR(AVERAGEIF($C$50:$C$61,C59,$E$50:$E$61),"")</f>
        <v/>
      </c>
      <c r="K59" s="31">
        <f>IFERROR(COUNTIFS($C$50:$C$61,C59,$H$50:$H$61,"Met")/COUNTA($H$50:$H$61)*100,0)</f>
        <v/>
      </c>
    </row>
    <row r="60" ht="15" customHeight="1" s="19">
      <c r="A60" s="29" t="n">
        <v>59</v>
      </c>
      <c r="B60" s="29" t="inlineStr">
        <is>
          <t>Nov-26</t>
        </is>
      </c>
      <c r="C60" s="30" t="inlineStr">
        <is>
          <t>CAPA Closure Rate (30 days)</t>
        </is>
      </c>
      <c r="D60" s="29" t="n">
        <v>90</v>
      </c>
      <c r="E60" s="31" t="n">
        <v>91.5</v>
      </c>
      <c r="F60" s="29" t="inlineStr">
        <is>
          <t>%</t>
        </is>
      </c>
      <c r="G60" s="29" t="inlineStr">
        <is>
          <t>≥</t>
        </is>
      </c>
      <c r="H60" s="32">
        <f>IF(E60="","",IF(G60="≥",IF(E60&gt;=D60,"Met","Not Met"),IF(E60&lt;=D60,"Met","Not Met")))</f>
        <v/>
      </c>
      <c r="I60" s="29">
        <f>IF(E60="","",IF(G60="≥",E60-D60,D60-E60))</f>
        <v/>
      </c>
      <c r="J60" s="29">
        <f>IFERROR(AVERAGEIF($C$50:$C$61,C60,$E$50:$E$61),"")</f>
        <v/>
      </c>
      <c r="K60" s="31">
        <f>IFERROR(COUNTIFS($C$50:$C$61,C60,$H$50:$H$61,"Met")/COUNTA($H$50:$H$61)*100,0)</f>
        <v/>
      </c>
    </row>
    <row r="61" ht="15" customHeight="1" s="19">
      <c r="A61" s="29" t="n">
        <v>60</v>
      </c>
      <c r="B61" s="29" t="inlineStr">
        <is>
          <t>Dec-26</t>
        </is>
      </c>
      <c r="C61" s="30" t="inlineStr">
        <is>
          <t>CAPA Closure Rate (30 days)</t>
        </is>
      </c>
      <c r="D61" s="29" t="n">
        <v>90</v>
      </c>
      <c r="E61" s="31" t="n">
        <v>91.5</v>
      </c>
      <c r="F61" s="29" t="inlineStr">
        <is>
          <t>%</t>
        </is>
      </c>
      <c r="G61" s="29" t="inlineStr">
        <is>
          <t>≥</t>
        </is>
      </c>
      <c r="H61" s="32">
        <f>IF(E61="","",IF(G61="≥",IF(E61&gt;=D61,"Met","Not Met"),IF(E61&lt;=D61,"Met","Not Met")))</f>
        <v/>
      </c>
      <c r="I61" s="29">
        <f>IF(E61="","",IF(G61="≥",E61-D61,D61-E61))</f>
        <v/>
      </c>
      <c r="J61" s="29">
        <f>IFERROR(AVERAGEIF($C$50:$C$61,C61,$E$50:$E$61),"")</f>
        <v/>
      </c>
      <c r="K61" s="31">
        <f>IFERROR(COUNTIFS($C$50:$C$61,C61,$H$50:$H$61,"Met")/COUNTA($H$50:$H$61)*100,0)</f>
        <v/>
      </c>
    </row>
    <row r="62" ht="15" customHeight="1" s="19">
      <c r="A62" s="29" t="n">
        <v>61</v>
      </c>
      <c r="B62" s="29" t="inlineStr">
        <is>
          <t>Jan-26</t>
        </is>
      </c>
      <c r="C62" s="30" t="inlineStr">
        <is>
          <t>QC Pass Rate</t>
        </is>
      </c>
      <c r="D62" s="29" t="n">
        <v>95</v>
      </c>
      <c r="E62" s="31" t="n">
        <v>95.5</v>
      </c>
      <c r="F62" s="29" t="inlineStr">
        <is>
          <t>%</t>
        </is>
      </c>
      <c r="G62" s="29" t="inlineStr">
        <is>
          <t>≥</t>
        </is>
      </c>
      <c r="H62" s="32">
        <f>IF(E62="","",IF(G62="≥",IF(E62&gt;=D62,"Met","Not Met"),IF(E62&lt;=D62,"Met","Not Met")))</f>
        <v/>
      </c>
      <c r="I62" s="29">
        <f>IF(E62="","",IF(G62="≥",E62-D62,D62-E62))</f>
        <v/>
      </c>
      <c r="J62" s="29">
        <f>IFERROR(AVERAGEIF($C$62:$C$73,C62,$E$62:$E$73),"")</f>
        <v/>
      </c>
      <c r="K62" s="31">
        <f>IFERROR(COUNTIFS($C$62:$C$73,C62,$H$62:$H$73,"Met")/COUNTA($H$62:$H$73)*100,0)</f>
        <v/>
      </c>
    </row>
    <row r="63" ht="15" customHeight="1" s="19">
      <c r="A63" s="29" t="n">
        <v>62</v>
      </c>
      <c r="B63" s="29" t="inlineStr">
        <is>
          <t>Feb-26</t>
        </is>
      </c>
      <c r="C63" s="30" t="inlineStr">
        <is>
          <t>QC Pass Rate</t>
        </is>
      </c>
      <c r="D63" s="29" t="n">
        <v>95</v>
      </c>
      <c r="E63" s="31" t="n">
        <v>96.5</v>
      </c>
      <c r="F63" s="29" t="inlineStr">
        <is>
          <t>%</t>
        </is>
      </c>
      <c r="G63" s="29" t="inlineStr">
        <is>
          <t>≥</t>
        </is>
      </c>
      <c r="H63" s="32">
        <f>IF(E63="","",IF(G63="≥",IF(E63&gt;=D63,"Met","Not Met"),IF(E63&lt;=D63,"Met","Not Met")))</f>
        <v/>
      </c>
      <c r="I63" s="29">
        <f>IF(E63="","",IF(G63="≥",E63-D63,D63-E63))</f>
        <v/>
      </c>
      <c r="J63" s="29">
        <f>IFERROR(AVERAGEIF($C$62:$C$73,C63,$E$62:$E$73),"")</f>
        <v/>
      </c>
      <c r="K63" s="31">
        <f>IFERROR(COUNTIFS($C$62:$C$73,C63,$H$62:$H$73,"Met")/COUNTA($H$62:$H$73)*100,0)</f>
        <v/>
      </c>
    </row>
    <row r="64" ht="15" customHeight="1" s="19">
      <c r="A64" s="29" t="n">
        <v>63</v>
      </c>
      <c r="B64" s="29" t="inlineStr">
        <is>
          <t>Mar-26</t>
        </is>
      </c>
      <c r="C64" s="30" t="inlineStr">
        <is>
          <t>QC Pass Rate</t>
        </is>
      </c>
      <c r="D64" s="29" t="n">
        <v>95</v>
      </c>
      <c r="E64" s="31" t="n">
        <v>96.5</v>
      </c>
      <c r="F64" s="29" t="inlineStr">
        <is>
          <t>%</t>
        </is>
      </c>
      <c r="G64" s="29" t="inlineStr">
        <is>
          <t>≥</t>
        </is>
      </c>
      <c r="H64" s="32">
        <f>IF(E64="","",IF(G64="≥",IF(E64&gt;=D64,"Met","Not Met"),IF(E64&lt;=D64,"Met","Not Met")))</f>
        <v/>
      </c>
      <c r="I64" s="29">
        <f>IF(E64="","",IF(G64="≥",E64-D64,D64-E64))</f>
        <v/>
      </c>
      <c r="J64" s="29">
        <f>IFERROR(AVERAGEIF($C$62:$C$73,C64,$E$62:$E$73),"")</f>
        <v/>
      </c>
      <c r="K64" s="31">
        <f>IFERROR(COUNTIFS($C$62:$C$73,C64,$H$62:$H$73,"Met")/COUNTA($H$62:$H$73)*100,0)</f>
        <v/>
      </c>
    </row>
    <row r="65" ht="15" customHeight="1" s="19">
      <c r="A65" s="29" t="n">
        <v>64</v>
      </c>
      <c r="B65" s="29" t="inlineStr">
        <is>
          <t>Apr-26</t>
        </is>
      </c>
      <c r="C65" s="30" t="inlineStr">
        <is>
          <t>QC Pass Rate</t>
        </is>
      </c>
      <c r="D65" s="29" t="n">
        <v>95</v>
      </c>
      <c r="E65" s="31" t="n">
        <v>95.5</v>
      </c>
      <c r="F65" s="29" t="inlineStr">
        <is>
          <t>%</t>
        </is>
      </c>
      <c r="G65" s="29" t="inlineStr">
        <is>
          <t>≥</t>
        </is>
      </c>
      <c r="H65" s="32">
        <f>IF(E65="","",IF(G65="≥",IF(E65&gt;=D65,"Met","Not Met"),IF(E65&lt;=D65,"Met","Not Met")))</f>
        <v/>
      </c>
      <c r="I65" s="29">
        <f>IF(E65="","",IF(G65="≥",E65-D65,D65-E65))</f>
        <v/>
      </c>
      <c r="J65" s="29">
        <f>IFERROR(AVERAGEIF($C$62:$C$73,C65,$E$62:$E$73),"")</f>
        <v/>
      </c>
      <c r="K65" s="31">
        <f>IFERROR(COUNTIFS($C$62:$C$73,C65,$H$62:$H$73,"Met")/COUNTA($H$62:$H$73)*100,0)</f>
        <v/>
      </c>
    </row>
    <row r="66" ht="15" customHeight="1" s="19">
      <c r="A66" s="29" t="n">
        <v>65</v>
      </c>
      <c r="B66" s="29" t="inlineStr">
        <is>
          <t>May-26</t>
        </is>
      </c>
      <c r="C66" s="30" t="inlineStr">
        <is>
          <t>QC Pass Rate</t>
        </is>
      </c>
      <c r="D66" s="29" t="n">
        <v>95</v>
      </c>
      <c r="E66" s="31" t="n">
        <v>96.5</v>
      </c>
      <c r="F66" s="29" t="inlineStr">
        <is>
          <t>%</t>
        </is>
      </c>
      <c r="G66" s="29" t="inlineStr">
        <is>
          <t>≥</t>
        </is>
      </c>
      <c r="H66" s="32">
        <f>IF(E66="","",IF(G66="≥",IF(E66&gt;=D66,"Met","Not Met"),IF(E66&lt;=D66,"Met","Not Met")))</f>
        <v/>
      </c>
      <c r="I66" s="29">
        <f>IF(E66="","",IF(G66="≥",E66-D66,D66-E66))</f>
        <v/>
      </c>
      <c r="J66" s="29">
        <f>IFERROR(AVERAGEIF($C$62:$C$73,C66,$E$62:$E$73),"")</f>
        <v/>
      </c>
      <c r="K66" s="31">
        <f>IFERROR(COUNTIFS($C$62:$C$73,C66,$H$62:$H$73,"Met")/COUNTA($H$62:$H$73)*100,0)</f>
        <v/>
      </c>
    </row>
    <row r="67" ht="15" customHeight="1" s="19">
      <c r="A67" s="29" t="n">
        <v>66</v>
      </c>
      <c r="B67" s="29" t="inlineStr">
        <is>
          <t>Jun-26</t>
        </is>
      </c>
      <c r="C67" s="30" t="inlineStr">
        <is>
          <t>QC Pass Rate</t>
        </is>
      </c>
      <c r="D67" s="29" t="n">
        <v>95</v>
      </c>
      <c r="E67" s="31" t="n">
        <v>96.5</v>
      </c>
      <c r="F67" s="29" t="inlineStr">
        <is>
          <t>%</t>
        </is>
      </c>
      <c r="G67" s="29" t="inlineStr">
        <is>
          <t>≥</t>
        </is>
      </c>
      <c r="H67" s="32">
        <f>IF(E67="","",IF(G67="≥",IF(E67&gt;=D67,"Met","Not Met"),IF(E67&lt;=D67,"Met","Not Met")))</f>
        <v/>
      </c>
      <c r="I67" s="29">
        <f>IF(E67="","",IF(G67="≥",E67-D67,D67-E67))</f>
        <v/>
      </c>
      <c r="J67" s="29">
        <f>IFERROR(AVERAGEIF($C$62:$C$73,C67,$E$62:$E$73),"")</f>
        <v/>
      </c>
      <c r="K67" s="31">
        <f>IFERROR(COUNTIFS($C$62:$C$73,C67,$H$62:$H$73,"Met")/COUNTA($H$62:$H$73)*100,0)</f>
        <v/>
      </c>
    </row>
    <row r="68" ht="15" customHeight="1" s="19">
      <c r="A68" s="29" t="n">
        <v>67</v>
      </c>
      <c r="B68" s="29" t="inlineStr">
        <is>
          <t>Jul-26</t>
        </is>
      </c>
      <c r="C68" s="30" t="inlineStr">
        <is>
          <t>QC Pass Rate</t>
        </is>
      </c>
      <c r="D68" s="29" t="n">
        <v>95</v>
      </c>
      <c r="E68" s="31" t="n">
        <v>95.5</v>
      </c>
      <c r="F68" s="29" t="inlineStr">
        <is>
          <t>%</t>
        </is>
      </c>
      <c r="G68" s="29" t="inlineStr">
        <is>
          <t>≥</t>
        </is>
      </c>
      <c r="H68" s="32">
        <f>IF(E68="","",IF(G68="≥",IF(E68&gt;=D68,"Met","Not Met"),IF(E68&lt;=D68,"Met","Not Met")))</f>
        <v/>
      </c>
      <c r="I68" s="29">
        <f>IF(E68="","",IF(G68="≥",E68-D68,D68-E68))</f>
        <v/>
      </c>
      <c r="J68" s="29">
        <f>IFERROR(AVERAGEIF($C$62:$C$73,C68,$E$62:$E$73),"")</f>
        <v/>
      </c>
      <c r="K68" s="31">
        <f>IFERROR(COUNTIFS($C$62:$C$73,C68,$H$62:$H$73,"Met")/COUNTA($H$62:$H$73)*100,0)</f>
        <v/>
      </c>
    </row>
    <row r="69" ht="15" customHeight="1" s="19">
      <c r="A69" s="29" t="n">
        <v>68</v>
      </c>
      <c r="B69" s="29" t="inlineStr">
        <is>
          <t>Aug-26</t>
        </is>
      </c>
      <c r="C69" s="30" t="inlineStr">
        <is>
          <t>QC Pass Rate</t>
        </is>
      </c>
      <c r="D69" s="29" t="n">
        <v>95</v>
      </c>
      <c r="E69" s="31" t="n">
        <v>96.5</v>
      </c>
      <c r="F69" s="29" t="inlineStr">
        <is>
          <t>%</t>
        </is>
      </c>
      <c r="G69" s="29" t="inlineStr">
        <is>
          <t>≥</t>
        </is>
      </c>
      <c r="H69" s="32">
        <f>IF(E69="","",IF(G69="≥",IF(E69&gt;=D69,"Met","Not Met"),IF(E69&lt;=D69,"Met","Not Met")))</f>
        <v/>
      </c>
      <c r="I69" s="29">
        <f>IF(E69="","",IF(G69="≥",E69-D69,D69-E69))</f>
        <v/>
      </c>
      <c r="J69" s="29">
        <f>IFERROR(AVERAGEIF($C$62:$C$73,C69,$E$62:$E$73),"")</f>
        <v/>
      </c>
      <c r="K69" s="31">
        <f>IFERROR(COUNTIFS($C$62:$C$73,C69,$H$62:$H$73,"Met")/COUNTA($H$62:$H$73)*100,0)</f>
        <v/>
      </c>
    </row>
    <row r="70" ht="15" customHeight="1" s="19">
      <c r="A70" s="29" t="n">
        <v>69</v>
      </c>
      <c r="B70" s="29" t="inlineStr">
        <is>
          <t>Sep-26</t>
        </is>
      </c>
      <c r="C70" s="30" t="inlineStr">
        <is>
          <t>QC Pass Rate</t>
        </is>
      </c>
      <c r="D70" s="29" t="n">
        <v>95</v>
      </c>
      <c r="E70" s="31" t="n">
        <v>96.5</v>
      </c>
      <c r="F70" s="29" t="inlineStr">
        <is>
          <t>%</t>
        </is>
      </c>
      <c r="G70" s="29" t="inlineStr">
        <is>
          <t>≥</t>
        </is>
      </c>
      <c r="H70" s="32">
        <f>IF(E70="","",IF(G70="≥",IF(E70&gt;=D70,"Met","Not Met"),IF(E70&lt;=D70,"Met","Not Met")))</f>
        <v/>
      </c>
      <c r="I70" s="29">
        <f>IF(E70="","",IF(G70="≥",E70-D70,D70-E70))</f>
        <v/>
      </c>
      <c r="J70" s="29">
        <f>IFERROR(AVERAGEIF($C$62:$C$73,C70,$E$62:$E$73),"")</f>
        <v/>
      </c>
      <c r="K70" s="31">
        <f>IFERROR(COUNTIFS($C$62:$C$73,C70,$H$62:$H$73,"Met")/COUNTA($H$62:$H$73)*100,0)</f>
        <v/>
      </c>
    </row>
    <row r="71" ht="15" customHeight="1" s="19">
      <c r="A71" s="29" t="n">
        <v>70</v>
      </c>
      <c r="B71" s="29" t="inlineStr">
        <is>
          <t>Oct-26</t>
        </is>
      </c>
      <c r="C71" s="30" t="inlineStr">
        <is>
          <t>QC Pass Rate</t>
        </is>
      </c>
      <c r="D71" s="29" t="n">
        <v>95</v>
      </c>
      <c r="E71" s="31" t="n">
        <v>95.5</v>
      </c>
      <c r="F71" s="29" t="inlineStr">
        <is>
          <t>%</t>
        </is>
      </c>
      <c r="G71" s="29" t="inlineStr">
        <is>
          <t>≥</t>
        </is>
      </c>
      <c r="H71" s="32">
        <f>IF(E71="","",IF(G71="≥",IF(E71&gt;=D71,"Met","Not Met"),IF(E71&lt;=D71,"Met","Not Met")))</f>
        <v/>
      </c>
      <c r="I71" s="29">
        <f>IF(E71="","",IF(G71="≥",E71-D71,D71-E71))</f>
        <v/>
      </c>
      <c r="J71" s="29">
        <f>IFERROR(AVERAGEIF($C$62:$C$73,C71,$E$62:$E$73),"")</f>
        <v/>
      </c>
      <c r="K71" s="31">
        <f>IFERROR(COUNTIFS($C$62:$C$73,C71,$H$62:$H$73,"Met")/COUNTA($H$62:$H$73)*100,0)</f>
        <v/>
      </c>
    </row>
    <row r="72" ht="15" customHeight="1" s="19">
      <c r="A72" s="29" t="n">
        <v>71</v>
      </c>
      <c r="B72" s="29" t="inlineStr">
        <is>
          <t>Nov-26</t>
        </is>
      </c>
      <c r="C72" s="30" t="inlineStr">
        <is>
          <t>QC Pass Rate</t>
        </is>
      </c>
      <c r="D72" s="29" t="n">
        <v>95</v>
      </c>
      <c r="E72" s="31" t="n">
        <v>96.5</v>
      </c>
      <c r="F72" s="29" t="inlineStr">
        <is>
          <t>%</t>
        </is>
      </c>
      <c r="G72" s="29" t="inlineStr">
        <is>
          <t>≥</t>
        </is>
      </c>
      <c r="H72" s="32">
        <f>IF(E72="","",IF(G72="≥",IF(E72&gt;=D72,"Met","Not Met"),IF(E72&lt;=D72,"Met","Not Met")))</f>
        <v/>
      </c>
      <c r="I72" s="29">
        <f>IF(E72="","",IF(G72="≥",E72-D72,D72-E72))</f>
        <v/>
      </c>
      <c r="J72" s="29">
        <f>IFERROR(AVERAGEIF($C$62:$C$73,C72,$E$62:$E$73),"")</f>
        <v/>
      </c>
      <c r="K72" s="31">
        <f>IFERROR(COUNTIFS($C$62:$C$73,C72,$H$62:$H$73,"Met")/COUNTA($H$62:$H$73)*100,0)</f>
        <v/>
      </c>
    </row>
    <row r="73" ht="15" customHeight="1" s="19">
      <c r="A73" s="29" t="n">
        <v>72</v>
      </c>
      <c r="B73" s="29" t="inlineStr">
        <is>
          <t>Dec-26</t>
        </is>
      </c>
      <c r="C73" s="30" t="inlineStr">
        <is>
          <t>QC Pass Rate</t>
        </is>
      </c>
      <c r="D73" s="29" t="n">
        <v>95</v>
      </c>
      <c r="E73" s="31" t="n">
        <v>96.5</v>
      </c>
      <c r="F73" s="29" t="inlineStr">
        <is>
          <t>%</t>
        </is>
      </c>
      <c r="G73" s="29" t="inlineStr">
        <is>
          <t>≥</t>
        </is>
      </c>
      <c r="H73" s="32">
        <f>IF(E73="","",IF(G73="≥",IF(E73&gt;=D73,"Met","Not Met"),IF(E73&lt;=D73,"Met","Not Met")))</f>
        <v/>
      </c>
      <c r="I73" s="29">
        <f>IF(E73="","",IF(G73="≥",E73-D73,D73-E73))</f>
        <v/>
      </c>
      <c r="J73" s="29">
        <f>IFERROR(AVERAGEIF($C$62:$C$73,C73,$E$62:$E$73),"")</f>
        <v/>
      </c>
      <c r="K73" s="31">
        <f>IFERROR(COUNTIFS($C$62:$C$73,C73,$H$62:$H$73,"Met")/COUNTA($H$62:$H$73)*100,0)</f>
        <v/>
      </c>
    </row>
    <row r="74" ht="15" customHeight="1" s="19">
      <c r="A74" s="29" t="n">
        <v>73</v>
      </c>
      <c r="B74" s="29" t="inlineStr">
        <is>
          <t>Jan-26</t>
        </is>
      </c>
      <c r="C74" s="30" t="inlineStr">
        <is>
          <t>Proficiency Testing Score</t>
        </is>
      </c>
      <c r="D74" s="29" t="n">
        <v>80</v>
      </c>
      <c r="E74" s="31" t="n">
        <v>80.5</v>
      </c>
      <c r="F74" s="29" t="inlineStr">
        <is>
          <t>%</t>
        </is>
      </c>
      <c r="G74" s="29" t="inlineStr">
        <is>
          <t>≥</t>
        </is>
      </c>
      <c r="H74" s="32">
        <f>IF(E74="","",IF(G74="≥",IF(E74&gt;=D74,"Met","Not Met"),IF(E74&lt;=D74,"Met","Not Met")))</f>
        <v/>
      </c>
      <c r="I74" s="29">
        <f>IF(E74="","",IF(G74="≥",E74-D74,D74-E74))</f>
        <v/>
      </c>
      <c r="J74" s="29">
        <f>IFERROR(AVERAGEIF($C$74:$C$85,C74,$E$74:$E$85),"")</f>
        <v/>
      </c>
      <c r="K74" s="31">
        <f>IFERROR(COUNTIFS($C$74:$C$85,C74,$H$74:$H$85,"Met")/COUNTA($H$74:$H$85)*100,0)</f>
        <v/>
      </c>
    </row>
    <row r="75" ht="15" customHeight="1" s="19">
      <c r="A75" s="29" t="n">
        <v>74</v>
      </c>
      <c r="B75" s="29" t="inlineStr">
        <is>
          <t>Feb-26</t>
        </is>
      </c>
      <c r="C75" s="30" t="inlineStr">
        <is>
          <t>Proficiency Testing Score</t>
        </is>
      </c>
      <c r="D75" s="29" t="n">
        <v>80</v>
      </c>
      <c r="E75" s="31" t="n">
        <v>81.5</v>
      </c>
      <c r="F75" s="29" t="inlineStr">
        <is>
          <t>%</t>
        </is>
      </c>
      <c r="G75" s="29" t="inlineStr">
        <is>
          <t>≥</t>
        </is>
      </c>
      <c r="H75" s="32">
        <f>IF(E75="","",IF(G75="≥",IF(E75&gt;=D75,"Met","Not Met"),IF(E75&lt;=D75,"Met","Not Met")))</f>
        <v/>
      </c>
      <c r="I75" s="29">
        <f>IF(E75="","",IF(G75="≥",E75-D75,D75-E75))</f>
        <v/>
      </c>
      <c r="J75" s="29">
        <f>IFERROR(AVERAGEIF($C$74:$C$85,C75,$E$74:$E$85),"")</f>
        <v/>
      </c>
      <c r="K75" s="31">
        <f>IFERROR(COUNTIFS($C$74:$C$85,C75,$H$74:$H$85,"Met")/COUNTA($H$74:$H$85)*100,0)</f>
        <v/>
      </c>
    </row>
    <row r="76" ht="15" customHeight="1" s="19">
      <c r="A76" s="29" t="n">
        <v>75</v>
      </c>
      <c r="B76" s="29" t="inlineStr">
        <is>
          <t>Mar-26</t>
        </is>
      </c>
      <c r="C76" s="30" t="inlineStr">
        <is>
          <t>Proficiency Testing Score</t>
        </is>
      </c>
      <c r="D76" s="29" t="n">
        <v>80</v>
      </c>
      <c r="E76" s="31" t="n">
        <v>81.5</v>
      </c>
      <c r="F76" s="29" t="inlineStr">
        <is>
          <t>%</t>
        </is>
      </c>
      <c r="G76" s="29" t="inlineStr">
        <is>
          <t>≥</t>
        </is>
      </c>
      <c r="H76" s="32">
        <f>IF(E76="","",IF(G76="≥",IF(E76&gt;=D76,"Met","Not Met"),IF(E76&lt;=D76,"Met","Not Met")))</f>
        <v/>
      </c>
      <c r="I76" s="29">
        <f>IF(E76="","",IF(G76="≥",E76-D76,D76-E76))</f>
        <v/>
      </c>
      <c r="J76" s="29">
        <f>IFERROR(AVERAGEIF($C$74:$C$85,C76,$E$74:$E$85),"")</f>
        <v/>
      </c>
      <c r="K76" s="31">
        <f>IFERROR(COUNTIFS($C$74:$C$85,C76,$H$74:$H$85,"Met")/COUNTA($H$74:$H$85)*100,0)</f>
        <v/>
      </c>
    </row>
    <row r="77" ht="15" customHeight="1" s="19">
      <c r="A77" s="29" t="n">
        <v>76</v>
      </c>
      <c r="B77" s="29" t="inlineStr">
        <is>
          <t>Apr-26</t>
        </is>
      </c>
      <c r="C77" s="30" t="inlineStr">
        <is>
          <t>Proficiency Testing Score</t>
        </is>
      </c>
      <c r="D77" s="29" t="n">
        <v>80</v>
      </c>
      <c r="E77" s="31" t="n">
        <v>80.5</v>
      </c>
      <c r="F77" s="29" t="inlineStr">
        <is>
          <t>%</t>
        </is>
      </c>
      <c r="G77" s="29" t="inlineStr">
        <is>
          <t>≥</t>
        </is>
      </c>
      <c r="H77" s="32">
        <f>IF(E77="","",IF(G77="≥",IF(E77&gt;=D77,"Met","Not Met"),IF(E77&lt;=D77,"Met","Not Met")))</f>
        <v/>
      </c>
      <c r="I77" s="29">
        <f>IF(E77="","",IF(G77="≥",E77-D77,D77-E77))</f>
        <v/>
      </c>
      <c r="J77" s="29">
        <f>IFERROR(AVERAGEIF($C$74:$C$85,C77,$E$74:$E$85),"")</f>
        <v/>
      </c>
      <c r="K77" s="31">
        <f>IFERROR(COUNTIFS($C$74:$C$85,C77,$H$74:$H$85,"Met")/COUNTA($H$74:$H$85)*100,0)</f>
        <v/>
      </c>
    </row>
    <row r="78" ht="15" customHeight="1" s="19">
      <c r="A78" s="29" t="n">
        <v>77</v>
      </c>
      <c r="B78" s="29" t="inlineStr">
        <is>
          <t>May-26</t>
        </is>
      </c>
      <c r="C78" s="30" t="inlineStr">
        <is>
          <t>Proficiency Testing Score</t>
        </is>
      </c>
      <c r="D78" s="29" t="n">
        <v>80</v>
      </c>
      <c r="E78" s="31" t="n">
        <v>81.5</v>
      </c>
      <c r="F78" s="29" t="inlineStr">
        <is>
          <t>%</t>
        </is>
      </c>
      <c r="G78" s="29" t="inlineStr">
        <is>
          <t>≥</t>
        </is>
      </c>
      <c r="H78" s="32">
        <f>IF(E78="","",IF(G78="≥",IF(E78&gt;=D78,"Met","Not Met"),IF(E78&lt;=D78,"Met","Not Met")))</f>
        <v/>
      </c>
      <c r="I78" s="29">
        <f>IF(E78="","",IF(G78="≥",E78-D78,D78-E78))</f>
        <v/>
      </c>
      <c r="J78" s="29">
        <f>IFERROR(AVERAGEIF($C$74:$C$85,C78,$E$74:$E$85),"")</f>
        <v/>
      </c>
      <c r="K78" s="31">
        <f>IFERROR(COUNTIFS($C$74:$C$85,C78,$H$74:$H$85,"Met")/COUNTA($H$74:$H$85)*100,0)</f>
        <v/>
      </c>
    </row>
    <row r="79" ht="15" customHeight="1" s="19">
      <c r="A79" s="29" t="n">
        <v>78</v>
      </c>
      <c r="B79" s="29" t="inlineStr">
        <is>
          <t>Jun-26</t>
        </is>
      </c>
      <c r="C79" s="30" t="inlineStr">
        <is>
          <t>Proficiency Testing Score</t>
        </is>
      </c>
      <c r="D79" s="29" t="n">
        <v>80</v>
      </c>
      <c r="E79" s="31" t="n">
        <v>81.5</v>
      </c>
      <c r="F79" s="29" t="inlineStr">
        <is>
          <t>%</t>
        </is>
      </c>
      <c r="G79" s="29" t="inlineStr">
        <is>
          <t>≥</t>
        </is>
      </c>
      <c r="H79" s="32">
        <f>IF(E79="","",IF(G79="≥",IF(E79&gt;=D79,"Met","Not Met"),IF(E79&lt;=D79,"Met","Not Met")))</f>
        <v/>
      </c>
      <c r="I79" s="29">
        <f>IF(E79="","",IF(G79="≥",E79-D79,D79-E79))</f>
        <v/>
      </c>
      <c r="J79" s="29">
        <f>IFERROR(AVERAGEIF($C$74:$C$85,C79,$E$74:$E$85),"")</f>
        <v/>
      </c>
      <c r="K79" s="31">
        <f>IFERROR(COUNTIFS($C$74:$C$85,C79,$H$74:$H$85,"Met")/COUNTA($H$74:$H$85)*100,0)</f>
        <v/>
      </c>
    </row>
    <row r="80" ht="15" customHeight="1" s="19">
      <c r="A80" s="29" t="n">
        <v>79</v>
      </c>
      <c r="B80" s="29" t="inlineStr">
        <is>
          <t>Jul-26</t>
        </is>
      </c>
      <c r="C80" s="30" t="inlineStr">
        <is>
          <t>Proficiency Testing Score</t>
        </is>
      </c>
      <c r="D80" s="29" t="n">
        <v>80</v>
      </c>
      <c r="E80" s="31" t="n">
        <v>80.5</v>
      </c>
      <c r="F80" s="29" t="inlineStr">
        <is>
          <t>%</t>
        </is>
      </c>
      <c r="G80" s="29" t="inlineStr">
        <is>
          <t>≥</t>
        </is>
      </c>
      <c r="H80" s="32">
        <f>IF(E80="","",IF(G80="≥",IF(E80&gt;=D80,"Met","Not Met"),IF(E80&lt;=D80,"Met","Not Met")))</f>
        <v/>
      </c>
      <c r="I80" s="29">
        <f>IF(E80="","",IF(G80="≥",E80-D80,D80-E80))</f>
        <v/>
      </c>
      <c r="J80" s="29">
        <f>IFERROR(AVERAGEIF($C$74:$C$85,C80,$E$74:$E$85),"")</f>
        <v/>
      </c>
      <c r="K80" s="31">
        <f>IFERROR(COUNTIFS($C$74:$C$85,C80,$H$74:$H$85,"Met")/COUNTA($H$74:$H$85)*100,0)</f>
        <v/>
      </c>
    </row>
    <row r="81" ht="15" customHeight="1" s="19">
      <c r="A81" s="29" t="n">
        <v>80</v>
      </c>
      <c r="B81" s="29" t="inlineStr">
        <is>
          <t>Aug-26</t>
        </is>
      </c>
      <c r="C81" s="30" t="inlineStr">
        <is>
          <t>Proficiency Testing Score</t>
        </is>
      </c>
      <c r="D81" s="29" t="n">
        <v>80</v>
      </c>
      <c r="E81" s="31" t="n">
        <v>81.5</v>
      </c>
      <c r="F81" s="29" t="inlineStr">
        <is>
          <t>%</t>
        </is>
      </c>
      <c r="G81" s="29" t="inlineStr">
        <is>
          <t>≥</t>
        </is>
      </c>
      <c r="H81" s="32">
        <f>IF(E81="","",IF(G81="≥",IF(E81&gt;=D81,"Met","Not Met"),IF(E81&lt;=D81,"Met","Not Met")))</f>
        <v/>
      </c>
      <c r="I81" s="29">
        <f>IF(E81="","",IF(G81="≥",E81-D81,D81-E81))</f>
        <v/>
      </c>
      <c r="J81" s="29">
        <f>IFERROR(AVERAGEIF($C$74:$C$85,C81,$E$74:$E$85),"")</f>
        <v/>
      </c>
      <c r="K81" s="31">
        <f>IFERROR(COUNTIFS($C$74:$C$85,C81,$H$74:$H$85,"Met")/COUNTA($H$74:$H$85)*100,0)</f>
        <v/>
      </c>
    </row>
    <row r="82" ht="15" customHeight="1" s="19">
      <c r="A82" s="29" t="n">
        <v>81</v>
      </c>
      <c r="B82" s="29" t="inlineStr">
        <is>
          <t>Sep-26</t>
        </is>
      </c>
      <c r="C82" s="30" t="inlineStr">
        <is>
          <t>Proficiency Testing Score</t>
        </is>
      </c>
      <c r="D82" s="29" t="n">
        <v>80</v>
      </c>
      <c r="E82" s="31" t="n">
        <v>81.5</v>
      </c>
      <c r="F82" s="29" t="inlineStr">
        <is>
          <t>%</t>
        </is>
      </c>
      <c r="G82" s="29" t="inlineStr">
        <is>
          <t>≥</t>
        </is>
      </c>
      <c r="H82" s="32">
        <f>IF(E82="","",IF(G82="≥",IF(E82&gt;=D82,"Met","Not Met"),IF(E82&lt;=D82,"Met","Not Met")))</f>
        <v/>
      </c>
      <c r="I82" s="29">
        <f>IF(E82="","",IF(G82="≥",E82-D82,D82-E82))</f>
        <v/>
      </c>
      <c r="J82" s="29">
        <f>IFERROR(AVERAGEIF($C$74:$C$85,C82,$E$74:$E$85),"")</f>
        <v/>
      </c>
      <c r="K82" s="31">
        <f>IFERROR(COUNTIFS($C$74:$C$85,C82,$H$74:$H$85,"Met")/COUNTA($H$74:$H$85)*100,0)</f>
        <v/>
      </c>
    </row>
    <row r="83" ht="15" customHeight="1" s="19">
      <c r="A83" s="29" t="n">
        <v>82</v>
      </c>
      <c r="B83" s="29" t="inlineStr">
        <is>
          <t>Oct-26</t>
        </is>
      </c>
      <c r="C83" s="30" t="inlineStr">
        <is>
          <t>Proficiency Testing Score</t>
        </is>
      </c>
      <c r="D83" s="29" t="n">
        <v>80</v>
      </c>
      <c r="E83" s="31" t="n">
        <v>80.5</v>
      </c>
      <c r="F83" s="29" t="inlineStr">
        <is>
          <t>%</t>
        </is>
      </c>
      <c r="G83" s="29" t="inlineStr">
        <is>
          <t>≥</t>
        </is>
      </c>
      <c r="H83" s="32">
        <f>IF(E83="","",IF(G83="≥",IF(E83&gt;=D83,"Met","Not Met"),IF(E83&lt;=D83,"Met","Not Met")))</f>
        <v/>
      </c>
      <c r="I83" s="29">
        <f>IF(E83="","",IF(G83="≥",E83-D83,D83-E83))</f>
        <v/>
      </c>
      <c r="J83" s="29">
        <f>IFERROR(AVERAGEIF($C$74:$C$85,C83,$E$74:$E$85),"")</f>
        <v/>
      </c>
      <c r="K83" s="31">
        <f>IFERROR(COUNTIFS($C$74:$C$85,C83,$H$74:$H$85,"Met")/COUNTA($H$74:$H$85)*100,0)</f>
        <v/>
      </c>
    </row>
    <row r="84" ht="15" customHeight="1" s="19">
      <c r="A84" s="29" t="n">
        <v>83</v>
      </c>
      <c r="B84" s="29" t="inlineStr">
        <is>
          <t>Nov-26</t>
        </is>
      </c>
      <c r="C84" s="30" t="inlineStr">
        <is>
          <t>Proficiency Testing Score</t>
        </is>
      </c>
      <c r="D84" s="29" t="n">
        <v>80</v>
      </c>
      <c r="E84" s="31" t="n">
        <v>81.5</v>
      </c>
      <c r="F84" s="29" t="inlineStr">
        <is>
          <t>%</t>
        </is>
      </c>
      <c r="G84" s="29" t="inlineStr">
        <is>
          <t>≥</t>
        </is>
      </c>
      <c r="H84" s="32">
        <f>IF(E84="","",IF(G84="≥",IF(E84&gt;=D84,"Met","Not Met"),IF(E84&lt;=D84,"Met","Not Met")))</f>
        <v/>
      </c>
      <c r="I84" s="29">
        <f>IF(E84="","",IF(G84="≥",E84-D84,D84-E84))</f>
        <v/>
      </c>
      <c r="J84" s="29">
        <f>IFERROR(AVERAGEIF($C$74:$C$85,C84,$E$74:$E$85),"")</f>
        <v/>
      </c>
      <c r="K84" s="31">
        <f>IFERROR(COUNTIFS($C$74:$C$85,C84,$H$74:$H$85,"Met")/COUNTA($H$74:$H$85)*100,0)</f>
        <v/>
      </c>
    </row>
    <row r="85" ht="15" customHeight="1" s="19">
      <c r="A85" s="29" t="n">
        <v>84</v>
      </c>
      <c r="B85" s="29" t="inlineStr">
        <is>
          <t>Dec-26</t>
        </is>
      </c>
      <c r="C85" s="30" t="inlineStr">
        <is>
          <t>Proficiency Testing Score</t>
        </is>
      </c>
      <c r="D85" s="29" t="n">
        <v>80</v>
      </c>
      <c r="E85" s="31" t="n">
        <v>81.5</v>
      </c>
      <c r="F85" s="29" t="inlineStr">
        <is>
          <t>%</t>
        </is>
      </c>
      <c r="G85" s="29" t="inlineStr">
        <is>
          <t>≥</t>
        </is>
      </c>
      <c r="H85" s="32">
        <f>IF(E85="","",IF(G85="≥",IF(E85&gt;=D85,"Met","Not Met"),IF(E85&lt;=D85,"Met","Not Met")))</f>
        <v/>
      </c>
      <c r="I85" s="29">
        <f>IF(E85="","",IF(G85="≥",E85-D85,D85-E85))</f>
        <v/>
      </c>
      <c r="J85" s="29">
        <f>IFERROR(AVERAGEIF($C$74:$C$85,C85,$E$74:$E$85),"")</f>
        <v/>
      </c>
      <c r="K85" s="31">
        <f>IFERROR(COUNTIFS($C$74:$C$85,C85,$H$74:$H$85,"Met")/COUNTA($H$74:$H$85)*100,0)</f>
        <v/>
      </c>
    </row>
    <row r="86" ht="15" customHeight="1" s="19">
      <c r="A86" s="29" t="n">
        <v>85</v>
      </c>
      <c r="B86" s="29" t="inlineStr">
        <is>
          <t>Jan-26</t>
        </is>
      </c>
      <c r="C86" s="30" t="inlineStr">
        <is>
          <t>Repeat Test Rate</t>
        </is>
      </c>
      <c r="D86" s="29" t="n">
        <v>5</v>
      </c>
      <c r="E86" s="31" t="n">
        <v>4.5</v>
      </c>
      <c r="F86" s="29" t="inlineStr">
        <is>
          <t>%</t>
        </is>
      </c>
      <c r="G86" s="29" t="inlineStr">
        <is>
          <t>≤</t>
        </is>
      </c>
      <c r="H86" s="32">
        <f>IF(E86="","",IF(G86="≥",IF(E86&gt;=D86,"Met","Not Met"),IF(E86&lt;=D86,"Met","Not Met")))</f>
        <v/>
      </c>
      <c r="I86" s="29">
        <f>IF(E86="","",IF(G86="≥",E86-D86,D86-E86))</f>
        <v/>
      </c>
      <c r="J86" s="29">
        <f>IFERROR(AVERAGEIF($C$86:$C$97,C86,$E$86:$E$97),"")</f>
        <v/>
      </c>
      <c r="K86" s="31">
        <f>IFERROR(COUNTIFS($C$86:$C$97,C86,$H$86:$H$97,"Met")/COUNTA($H$86:$H$97)*100,0)</f>
        <v/>
      </c>
    </row>
    <row r="87" ht="15" customHeight="1" s="19">
      <c r="A87" s="29" t="n">
        <v>86</v>
      </c>
      <c r="B87" s="29" t="inlineStr">
        <is>
          <t>Feb-26</t>
        </is>
      </c>
      <c r="C87" s="30" t="inlineStr">
        <is>
          <t>Repeat Test Rate</t>
        </is>
      </c>
      <c r="D87" s="29" t="n">
        <v>5</v>
      </c>
      <c r="E87" s="31" t="n">
        <v>5.3</v>
      </c>
      <c r="F87" s="29" t="inlineStr">
        <is>
          <t>%</t>
        </is>
      </c>
      <c r="G87" s="29" t="inlineStr">
        <is>
          <t>≤</t>
        </is>
      </c>
      <c r="H87" s="32">
        <f>IF(E87="","",IF(G87="≥",IF(E87&gt;=D87,"Met","Not Met"),IF(E87&lt;=D87,"Met","Not Met")))</f>
        <v/>
      </c>
      <c r="I87" s="29">
        <f>IF(E87="","",IF(G87="≥",E87-D87,D87-E87))</f>
        <v/>
      </c>
      <c r="J87" s="29">
        <f>IFERROR(AVERAGEIF($C$86:$C$97,C87,$E$86:$E$97),"")</f>
        <v/>
      </c>
      <c r="K87" s="31">
        <f>IFERROR(COUNTIFS($C$86:$C$97,C87,$H$86:$H$97,"Met")/COUNTA($H$86:$H$97)*100,0)</f>
        <v/>
      </c>
    </row>
    <row r="88" ht="15" customHeight="1" s="19">
      <c r="A88" s="29" t="n">
        <v>87</v>
      </c>
      <c r="B88" s="29" t="inlineStr">
        <is>
          <t>Mar-26</t>
        </is>
      </c>
      <c r="C88" s="30" t="inlineStr">
        <is>
          <t>Repeat Test Rate</t>
        </is>
      </c>
      <c r="D88" s="29" t="n">
        <v>5</v>
      </c>
      <c r="E88" s="31" t="n">
        <v>5.3</v>
      </c>
      <c r="F88" s="29" t="inlineStr">
        <is>
          <t>%</t>
        </is>
      </c>
      <c r="G88" s="29" t="inlineStr">
        <is>
          <t>≤</t>
        </is>
      </c>
      <c r="H88" s="32">
        <f>IF(E88="","",IF(G88="≥",IF(E88&gt;=D88,"Met","Not Met"),IF(E88&lt;=D88,"Met","Not Met")))</f>
        <v/>
      </c>
      <c r="I88" s="29">
        <f>IF(E88="","",IF(G88="≥",E88-D88,D88-E88))</f>
        <v/>
      </c>
      <c r="J88" s="29">
        <f>IFERROR(AVERAGEIF($C$86:$C$97,C88,$E$86:$E$97),"")</f>
        <v/>
      </c>
      <c r="K88" s="31">
        <f>IFERROR(COUNTIFS($C$86:$C$97,C88,$H$86:$H$97,"Met")/COUNTA($H$86:$H$97)*100,0)</f>
        <v/>
      </c>
    </row>
    <row r="89" ht="15" customHeight="1" s="19">
      <c r="A89" s="29" t="n">
        <v>88</v>
      </c>
      <c r="B89" s="29" t="inlineStr">
        <is>
          <t>Apr-26</t>
        </is>
      </c>
      <c r="C89" s="30" t="inlineStr">
        <is>
          <t>Repeat Test Rate</t>
        </is>
      </c>
      <c r="D89" s="29" t="n">
        <v>5</v>
      </c>
      <c r="E89" s="31" t="n">
        <v>4.5</v>
      </c>
      <c r="F89" s="29" t="inlineStr">
        <is>
          <t>%</t>
        </is>
      </c>
      <c r="G89" s="29" t="inlineStr">
        <is>
          <t>≤</t>
        </is>
      </c>
      <c r="H89" s="32">
        <f>IF(E89="","",IF(G89="≥",IF(E89&gt;=D89,"Met","Not Met"),IF(E89&lt;=D89,"Met","Not Met")))</f>
        <v/>
      </c>
      <c r="I89" s="29">
        <f>IF(E89="","",IF(G89="≥",E89-D89,D89-E89))</f>
        <v/>
      </c>
      <c r="J89" s="29">
        <f>IFERROR(AVERAGEIF($C$86:$C$97,C89,$E$86:$E$97),"")</f>
        <v/>
      </c>
      <c r="K89" s="31">
        <f>IFERROR(COUNTIFS($C$86:$C$97,C89,$H$86:$H$97,"Met")/COUNTA($H$86:$H$97)*100,0)</f>
        <v/>
      </c>
    </row>
    <row r="90" ht="15" customHeight="1" s="19">
      <c r="A90" s="29" t="n">
        <v>89</v>
      </c>
      <c r="B90" s="29" t="inlineStr">
        <is>
          <t>May-26</t>
        </is>
      </c>
      <c r="C90" s="30" t="inlineStr">
        <is>
          <t>Repeat Test Rate</t>
        </is>
      </c>
      <c r="D90" s="29" t="n">
        <v>5</v>
      </c>
      <c r="E90" s="31" t="n">
        <v>5.3</v>
      </c>
      <c r="F90" s="29" t="inlineStr">
        <is>
          <t>%</t>
        </is>
      </c>
      <c r="G90" s="29" t="inlineStr">
        <is>
          <t>≤</t>
        </is>
      </c>
      <c r="H90" s="32">
        <f>IF(E90="","",IF(G90="≥",IF(E90&gt;=D90,"Met","Not Met"),IF(E90&lt;=D90,"Met","Not Met")))</f>
        <v/>
      </c>
      <c r="I90" s="29">
        <f>IF(E90="","",IF(G90="≥",E90-D90,D90-E90))</f>
        <v/>
      </c>
      <c r="J90" s="29">
        <f>IFERROR(AVERAGEIF($C$86:$C$97,C90,$E$86:$E$97),"")</f>
        <v/>
      </c>
      <c r="K90" s="31">
        <f>IFERROR(COUNTIFS($C$86:$C$97,C90,$H$86:$H$97,"Met")/COUNTA($H$86:$H$97)*100,0)</f>
        <v/>
      </c>
    </row>
    <row r="91" ht="15" customHeight="1" s="19">
      <c r="A91" s="29" t="n">
        <v>90</v>
      </c>
      <c r="B91" s="29" t="inlineStr">
        <is>
          <t>Jun-26</t>
        </is>
      </c>
      <c r="C91" s="30" t="inlineStr">
        <is>
          <t>Repeat Test Rate</t>
        </is>
      </c>
      <c r="D91" s="29" t="n">
        <v>5</v>
      </c>
      <c r="E91" s="31" t="n">
        <v>5.3</v>
      </c>
      <c r="F91" s="29" t="inlineStr">
        <is>
          <t>%</t>
        </is>
      </c>
      <c r="G91" s="29" t="inlineStr">
        <is>
          <t>≤</t>
        </is>
      </c>
      <c r="H91" s="32">
        <f>IF(E91="","",IF(G91="≥",IF(E91&gt;=D91,"Met","Not Met"),IF(E91&lt;=D91,"Met","Not Met")))</f>
        <v/>
      </c>
      <c r="I91" s="29">
        <f>IF(E91="","",IF(G91="≥",E91-D91,D91-E91))</f>
        <v/>
      </c>
      <c r="J91" s="29">
        <f>IFERROR(AVERAGEIF($C$86:$C$97,C91,$E$86:$E$97),"")</f>
        <v/>
      </c>
      <c r="K91" s="31">
        <f>IFERROR(COUNTIFS($C$86:$C$97,C91,$H$86:$H$97,"Met")/COUNTA($H$86:$H$97)*100,0)</f>
        <v/>
      </c>
    </row>
    <row r="92" ht="15" customHeight="1" s="19">
      <c r="A92" s="29" t="n">
        <v>91</v>
      </c>
      <c r="B92" s="29" t="inlineStr">
        <is>
          <t>Jul-26</t>
        </is>
      </c>
      <c r="C92" s="30" t="inlineStr">
        <is>
          <t>Repeat Test Rate</t>
        </is>
      </c>
      <c r="D92" s="29" t="n">
        <v>5</v>
      </c>
      <c r="E92" s="31" t="n">
        <v>4.5</v>
      </c>
      <c r="F92" s="29" t="inlineStr">
        <is>
          <t>%</t>
        </is>
      </c>
      <c r="G92" s="29" t="inlineStr">
        <is>
          <t>≤</t>
        </is>
      </c>
      <c r="H92" s="32">
        <f>IF(E92="","",IF(G92="≥",IF(E92&gt;=D92,"Met","Not Met"),IF(E92&lt;=D92,"Met","Not Met")))</f>
        <v/>
      </c>
      <c r="I92" s="29">
        <f>IF(E92="","",IF(G92="≥",E92-D92,D92-E92))</f>
        <v/>
      </c>
      <c r="J92" s="29">
        <f>IFERROR(AVERAGEIF($C$86:$C$97,C92,$E$86:$E$97),"")</f>
        <v/>
      </c>
      <c r="K92" s="31">
        <f>IFERROR(COUNTIFS($C$86:$C$97,C92,$H$86:$H$97,"Met")/COUNTA($H$86:$H$97)*100,0)</f>
        <v/>
      </c>
    </row>
    <row r="93" ht="15" customHeight="1" s="19">
      <c r="A93" s="29" t="n">
        <v>92</v>
      </c>
      <c r="B93" s="29" t="inlineStr">
        <is>
          <t>Aug-26</t>
        </is>
      </c>
      <c r="C93" s="30" t="inlineStr">
        <is>
          <t>Repeat Test Rate</t>
        </is>
      </c>
      <c r="D93" s="29" t="n">
        <v>5</v>
      </c>
      <c r="E93" s="31" t="n">
        <v>5.3</v>
      </c>
      <c r="F93" s="29" t="inlineStr">
        <is>
          <t>%</t>
        </is>
      </c>
      <c r="G93" s="29" t="inlineStr">
        <is>
          <t>≤</t>
        </is>
      </c>
      <c r="H93" s="32">
        <f>IF(E93="","",IF(G93="≥",IF(E93&gt;=D93,"Met","Not Met"),IF(E93&lt;=D93,"Met","Not Met")))</f>
        <v/>
      </c>
      <c r="I93" s="29">
        <f>IF(E93="","",IF(G93="≥",E93-D93,D93-E93))</f>
        <v/>
      </c>
      <c r="J93" s="29">
        <f>IFERROR(AVERAGEIF($C$86:$C$97,C93,$E$86:$E$97),"")</f>
        <v/>
      </c>
      <c r="K93" s="31">
        <f>IFERROR(COUNTIFS($C$86:$C$97,C93,$H$86:$H$97,"Met")/COUNTA($H$86:$H$97)*100,0)</f>
        <v/>
      </c>
    </row>
    <row r="94" ht="15" customHeight="1" s="19">
      <c r="A94" s="29" t="n">
        <v>93</v>
      </c>
      <c r="B94" s="29" t="inlineStr">
        <is>
          <t>Sep-26</t>
        </is>
      </c>
      <c r="C94" s="30" t="inlineStr">
        <is>
          <t>Repeat Test Rate</t>
        </is>
      </c>
      <c r="D94" s="29" t="n">
        <v>5</v>
      </c>
      <c r="E94" s="31" t="n">
        <v>5.3</v>
      </c>
      <c r="F94" s="29" t="inlineStr">
        <is>
          <t>%</t>
        </is>
      </c>
      <c r="G94" s="29" t="inlineStr">
        <is>
          <t>≤</t>
        </is>
      </c>
      <c r="H94" s="32">
        <f>IF(E94="","",IF(G94="≥",IF(E94&gt;=D94,"Met","Not Met"),IF(E94&lt;=D94,"Met","Not Met")))</f>
        <v/>
      </c>
      <c r="I94" s="29">
        <f>IF(E94="","",IF(G94="≥",E94-D94,D94-E94))</f>
        <v/>
      </c>
      <c r="J94" s="29">
        <f>IFERROR(AVERAGEIF($C$86:$C$97,C94,$E$86:$E$97),"")</f>
        <v/>
      </c>
      <c r="K94" s="31">
        <f>IFERROR(COUNTIFS($C$86:$C$97,C94,$H$86:$H$97,"Met")/COUNTA($H$86:$H$97)*100,0)</f>
        <v/>
      </c>
    </row>
    <row r="95" ht="15" customHeight="1" s="19">
      <c r="A95" s="29" t="n">
        <v>94</v>
      </c>
      <c r="B95" s="29" t="inlineStr">
        <is>
          <t>Oct-26</t>
        </is>
      </c>
      <c r="C95" s="30" t="inlineStr">
        <is>
          <t>Repeat Test Rate</t>
        </is>
      </c>
      <c r="D95" s="29" t="n">
        <v>5</v>
      </c>
      <c r="E95" s="31" t="n">
        <v>4.5</v>
      </c>
      <c r="F95" s="29" t="inlineStr">
        <is>
          <t>%</t>
        </is>
      </c>
      <c r="G95" s="29" t="inlineStr">
        <is>
          <t>≤</t>
        </is>
      </c>
      <c r="H95" s="32">
        <f>IF(E95="","",IF(G95="≥",IF(E95&gt;=D95,"Met","Not Met"),IF(E95&lt;=D95,"Met","Not Met")))</f>
        <v/>
      </c>
      <c r="I95" s="29">
        <f>IF(E95="","",IF(G95="≥",E95-D95,D95-E95))</f>
        <v/>
      </c>
      <c r="J95" s="29">
        <f>IFERROR(AVERAGEIF($C$86:$C$97,C95,$E$86:$E$97),"")</f>
        <v/>
      </c>
      <c r="K95" s="31">
        <f>IFERROR(COUNTIFS($C$86:$C$97,C95,$H$86:$H$97,"Met")/COUNTA($H$86:$H$97)*100,0)</f>
        <v/>
      </c>
    </row>
    <row r="96" ht="15" customHeight="1" s="19">
      <c r="A96" s="29" t="n">
        <v>95</v>
      </c>
      <c r="B96" s="29" t="inlineStr">
        <is>
          <t>Nov-26</t>
        </is>
      </c>
      <c r="C96" s="30" t="inlineStr">
        <is>
          <t>Repeat Test Rate</t>
        </is>
      </c>
      <c r="D96" s="29" t="n">
        <v>5</v>
      </c>
      <c r="E96" s="31" t="n">
        <v>5.3</v>
      </c>
      <c r="F96" s="29" t="inlineStr">
        <is>
          <t>%</t>
        </is>
      </c>
      <c r="G96" s="29" t="inlineStr">
        <is>
          <t>≤</t>
        </is>
      </c>
      <c r="H96" s="32">
        <f>IF(E96="","",IF(G96="≥",IF(E96&gt;=D96,"Met","Not Met"),IF(E96&lt;=D96,"Met","Not Met")))</f>
        <v/>
      </c>
      <c r="I96" s="29">
        <f>IF(E96="","",IF(G96="≥",E96-D96,D96-E96))</f>
        <v/>
      </c>
      <c r="J96" s="29">
        <f>IFERROR(AVERAGEIF($C$86:$C$97,C96,$E$86:$E$97),"")</f>
        <v/>
      </c>
      <c r="K96" s="31">
        <f>IFERROR(COUNTIFS($C$86:$C$97,C96,$H$86:$H$97,"Met")/COUNTA($H$86:$H$97)*100,0)</f>
        <v/>
      </c>
    </row>
    <row r="97" ht="15" customHeight="1" s="19">
      <c r="A97" s="29" t="n">
        <v>96</v>
      </c>
      <c r="B97" s="29" t="inlineStr">
        <is>
          <t>Dec-26</t>
        </is>
      </c>
      <c r="C97" s="30" t="inlineStr">
        <is>
          <t>Repeat Test Rate</t>
        </is>
      </c>
      <c r="D97" s="29" t="n">
        <v>5</v>
      </c>
      <c r="E97" s="31" t="n">
        <v>5.3</v>
      </c>
      <c r="F97" s="29" t="inlineStr">
        <is>
          <t>%</t>
        </is>
      </c>
      <c r="G97" s="29" t="inlineStr">
        <is>
          <t>≤</t>
        </is>
      </c>
      <c r="H97" s="32">
        <f>IF(E97="","",IF(G97="≥",IF(E97&gt;=D97,"Met","Not Met"),IF(E97&lt;=D97,"Met","Not Met")))</f>
        <v/>
      </c>
      <c r="I97" s="29">
        <f>IF(E97="","",IF(G97="≥",E97-D97,D97-E97))</f>
        <v/>
      </c>
      <c r="J97" s="29">
        <f>IFERROR(AVERAGEIF($C$86:$C$97,C97,$E$86:$E$97),"")</f>
        <v/>
      </c>
      <c r="K97" s="31">
        <f>IFERROR(COUNTIFS($C$86:$C$97,C97,$H$86:$H$97,"Met")/COUNTA($H$86:$H$97)*100,0)</f>
        <v/>
      </c>
    </row>
  </sheetData>
  <sheetProtection selectLockedCells="0" selectUnlockedCells="0" sheet="1" objects="0" insertRows="1" insertHyperlinks="1" autoFilter="1" scenarios="0" formatColumns="1" deleteColumns="1" insertColumns="1" pivotTables="1" deleteRows="1" formatCells="1" formatRows="1" sort="1" password="AF18"/>
  <autoFilter ref="A1:K97"/>
  <conditionalFormatting sqref="H2:H97">
    <cfRule type="cellIs" rank="0" priority="2" equalAverage="0" operator="equal" aboveAverage="0" dxfId="6" text="" percent="0" bottom="0">
      <formula>"Met"</formula>
    </cfRule>
    <cfRule type="cellIs" rank="0" priority="3" equalAverage="0" operator="equal" aboveAverage="0" dxfId="7" text="" percent="0" bottom="0">
      <formula>"Not Met"</formula>
    </cfRule>
  </conditionalFormatting>
  <dataValidations count="1">
    <dataValidation sqref="H2:H97" showDropDown="0" showInputMessage="0" showErrorMessage="0" allowBlank="1" type="list" errorStyle="stop" operator="between">
      <formula1>"Met,Not Met,N/A"</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1"/>
  </sheetPr>
  <dimension ref="A1:L2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18" min="1" max="1"/>
    <col width="14" customWidth="1" style="18" min="2" max="12"/>
  </cols>
  <sheetData>
    <row r="1"/>
    <row r="2" ht="31.5" customHeight="1" s="19">
      <c r="B2" s="33" t="inlineStr">
        <is>
          <t>Quality Indicator Dashboard</t>
        </is>
      </c>
    </row>
    <row r="3"/>
    <row r="4" ht="24" customHeight="1" s="19">
      <c r="B4" s="34" t="inlineStr">
        <is>
          <t>Indicator Summary</t>
        </is>
      </c>
    </row>
    <row r="5" ht="15" customHeight="1" s="19">
      <c r="B5" s="28" t="inlineStr">
        <is>
          <t>Indicator</t>
        </is>
      </c>
      <c r="C5" s="28" t="inlineStr">
        <is>
          <t>Target</t>
        </is>
      </c>
      <c r="D5" s="28" t="inlineStr">
        <is>
          <t>Latest Actual</t>
        </is>
      </c>
      <c r="E5" s="28" t="inlineStr">
        <is>
          <t>Status</t>
        </is>
      </c>
      <c r="F5" s="28" t="inlineStr">
        <is>
          <t>YTD % Met</t>
        </is>
      </c>
    </row>
    <row r="6" ht="23.85" customHeight="1" s="19">
      <c r="B6" s="30" t="inlineStr">
        <is>
          <t>Turnaround Time - Routine (hours)</t>
        </is>
      </c>
      <c r="C6" s="29" t="n">
        <v>4</v>
      </c>
      <c r="D6" s="31">
        <f>IFERROR(LOOKUP(2,1/('KPI Data'!E2:E13&lt;&gt;""),'KPI Data'!E2:E13),"-")</f>
        <v/>
      </c>
      <c r="E6" s="31">
        <f>IF(D6="-","",IF("≤"="≥",IF(D6&gt;=4,"Met","Not Met"),IF(D6&lt;=4,"Met","Not Met")))</f>
        <v/>
      </c>
      <c r="F6" s="31">
        <f>IFERROR('KPI Data'!K2/100,"-")</f>
        <v/>
      </c>
    </row>
    <row r="7" ht="23.85" customHeight="1" s="19">
      <c r="B7" s="30" t="inlineStr">
        <is>
          <t>Turnaround Time - STAT (hours)</t>
        </is>
      </c>
      <c r="C7" s="29" t="n">
        <v>2</v>
      </c>
      <c r="D7" s="31">
        <f>IFERROR(LOOKUP(2,1/('KPI Data'!E14:E25&lt;&gt;""),'KPI Data'!E14:E25),"-")</f>
        <v/>
      </c>
      <c r="E7" s="31">
        <f>IF(D7="-","",IF("≤"="≥",IF(D7&gt;=2,"Met","Not Met"),IF(D7&lt;=2,"Met","Not Met")))</f>
        <v/>
      </c>
      <c r="F7" s="31">
        <f>IFERROR('KPI Data'!K14/100,"-")</f>
        <v/>
      </c>
    </row>
    <row r="8" ht="23.85" customHeight="1" s="19">
      <c r="B8" s="30" t="inlineStr">
        <is>
          <t>Sample Rejection Rate (%)</t>
        </is>
      </c>
      <c r="C8" s="29" t="n">
        <v>2</v>
      </c>
      <c r="D8" s="31">
        <f>IFERROR(LOOKUP(2,1/('KPI Data'!E26:E37&lt;&gt;""),'KPI Data'!E26:E37),"-")</f>
        <v/>
      </c>
      <c r="E8" s="31">
        <f>IF(D8="-","",IF("≤"="≥",IF(D8&gt;=2,"Met","Not Met"),IF(D8&lt;=2,"Met","Not Met")))</f>
        <v/>
      </c>
      <c r="F8" s="31">
        <f>IFERROR('KPI Data'!K26/100,"-")</f>
        <v/>
      </c>
    </row>
    <row r="9" ht="35.05" customHeight="1" s="19">
      <c r="B9" s="30" t="inlineStr">
        <is>
          <t>Critical Value Reporting Time (min)</t>
        </is>
      </c>
      <c r="C9" s="29" t="n">
        <v>30</v>
      </c>
      <c r="D9" s="31">
        <f>IFERROR(LOOKUP(2,1/('KPI Data'!E38:E49&lt;&gt;""),'KPI Data'!E38:E49),"-")</f>
        <v/>
      </c>
      <c r="E9" s="31">
        <f>IF(D9="-","",IF("≤"="≥",IF(D9&gt;=30,"Met","Not Met"),IF(D9&lt;=30,"Met","Not Met")))</f>
        <v/>
      </c>
      <c r="F9" s="31">
        <f>IFERROR('KPI Data'!K38/100,"-")</f>
        <v/>
      </c>
    </row>
    <row r="10" ht="23.85" customHeight="1" s="19">
      <c r="B10" s="30" t="inlineStr">
        <is>
          <t>CAPA Closure Rate (30 days) (%)</t>
        </is>
      </c>
      <c r="C10" s="29" t="n">
        <v>90</v>
      </c>
      <c r="D10" s="31">
        <f>IFERROR(LOOKUP(2,1/('KPI Data'!E50:E61&lt;&gt;""),'KPI Data'!E50:E61),"-")</f>
        <v/>
      </c>
      <c r="E10" s="31">
        <f>IF(D10="-","",IF("≥"="≥",IF(D10&gt;=90,"Met","Not Met"),IF(D10&lt;=90,"Met","Not Met")))</f>
        <v/>
      </c>
      <c r="F10" s="31">
        <f>IFERROR('KPI Data'!K50/100,"-")</f>
        <v/>
      </c>
    </row>
    <row r="11" ht="15" customHeight="1" s="19">
      <c r="B11" s="30" t="inlineStr">
        <is>
          <t>QC Pass Rate (%)</t>
        </is>
      </c>
      <c r="C11" s="29" t="n">
        <v>95</v>
      </c>
      <c r="D11" s="31">
        <f>IFERROR(LOOKUP(2,1/('KPI Data'!E62:E73&lt;&gt;""),'KPI Data'!E62:E73),"-")</f>
        <v/>
      </c>
      <c r="E11" s="31">
        <f>IF(D11="-","",IF("≥"="≥",IF(D11&gt;=95,"Met","Not Met"),IF(D11&lt;=95,"Met","Not Met")))</f>
        <v/>
      </c>
      <c r="F11" s="31">
        <f>IFERROR('KPI Data'!K62/100,"-")</f>
        <v/>
      </c>
    </row>
    <row r="12" ht="23.85" customHeight="1" s="19">
      <c r="B12" s="30" t="inlineStr">
        <is>
          <t>Proficiency Testing Score (%)</t>
        </is>
      </c>
      <c r="C12" s="29" t="n">
        <v>80</v>
      </c>
      <c r="D12" s="31">
        <f>IFERROR(LOOKUP(2,1/('KPI Data'!E74:E85&lt;&gt;""),'KPI Data'!E74:E85),"-")</f>
        <v/>
      </c>
      <c r="E12" s="31">
        <f>IF(D12="-","",IF("≥"="≥",IF(D12&gt;=80,"Met","Not Met"),IF(D12&lt;=80,"Met","Not Met")))</f>
        <v/>
      </c>
      <c r="F12" s="31">
        <f>IFERROR('KPI Data'!K74/100,"-")</f>
        <v/>
      </c>
    </row>
    <row r="13" ht="23.85" customHeight="1" s="19">
      <c r="B13" s="30" t="inlineStr">
        <is>
          <t>Repeat Test Rate (%)</t>
        </is>
      </c>
      <c r="C13" s="29" t="n">
        <v>5</v>
      </c>
      <c r="D13" s="31">
        <f>IFERROR(LOOKUP(2,1/('KPI Data'!E86:E97&lt;&gt;""),'KPI Data'!E86:E97),"-")</f>
        <v/>
      </c>
      <c r="E13" s="31">
        <f>IF(D13="-","",IF("≤"="≥",IF(D13&gt;=5,"Met","Not Met"),IF(D13&lt;=5,"Met","Not Met")))</f>
        <v/>
      </c>
      <c r="F13" s="31">
        <f>IFERROR('KPI Data'!K86/100,"-")</f>
        <v/>
      </c>
    </row>
    <row r="14"/>
    <row r="15"/>
    <row r="16"/>
    <row r="17"/>
    <row r="18"/>
    <row r="19"/>
    <row r="20"/>
    <row r="21"/>
    <row r="22" ht="24" customHeight="1" s="19">
      <c r="B22" s="34" t="inlineStr">
        <is>
          <t>Overall Performance</t>
        </is>
      </c>
    </row>
    <row r="23"/>
    <row r="24" ht="21.75" customHeight="1" s="19">
      <c r="B24" s="35" t="inlineStr">
        <is>
          <t>Indicators Tracked</t>
        </is>
      </c>
      <c r="D24" s="35" t="inlineStr">
        <is>
          <t>Met This Month</t>
        </is>
      </c>
      <c r="F24" s="35" t="inlineStr">
        <is>
          <t>Not Met</t>
        </is>
      </c>
      <c r="H24" s="35" t="inlineStr">
        <is>
          <t>Overall Compliance %</t>
        </is>
      </c>
    </row>
    <row r="25" ht="19.5" customHeight="1" s="19">
      <c r="B25" s="36">
        <f>COUNTA(Dashboard!B6:B13)</f>
        <v/>
      </c>
      <c r="D25" s="36">
        <f>COUNTIF(Dashboard!E6:E13,"Met")</f>
        <v/>
      </c>
      <c r="F25" s="36">
        <f>COUNTIF(Dashboard!E6:E13,"Not Met")</f>
        <v/>
      </c>
      <c r="H25" s="36">
        <f>IFERROR(COUNTIF(Dashboard!E6:E13,"Met")/(COUNTIF(Dashboard!E6:E13,"Met")+COUNTIF(Dashboard!E6:E13,"Not Met"))*100,0)</f>
        <v/>
      </c>
    </row>
    <row r="26" ht="19.5" customHeight="1" s="19"/>
  </sheetData>
  <sheetProtection selectLockedCells="0" selectUnlockedCells="0" sheet="1" objects="0" insertRows="1" insertHyperlinks="1" autoFilter="1" scenarios="0" formatColumns="1" deleteColumns="1" insertColumns="1" pivotTables="1" deleteRows="1" formatCells="1" formatRows="1" sort="1" password="AF18"/>
  <mergeCells count="11">
    <mergeCell ref="F25:G26"/>
    <mergeCell ref="D25:E26"/>
    <mergeCell ref="B24:C24"/>
    <mergeCell ref="F24:G24"/>
    <mergeCell ref="D24:E24"/>
    <mergeCell ref="B4:K4"/>
    <mergeCell ref="B22:G22"/>
    <mergeCell ref="H24:I24"/>
    <mergeCell ref="B25:C26"/>
    <mergeCell ref="B2:L2"/>
    <mergeCell ref="H25:I26"/>
  </mergeCells>
  <conditionalFormatting sqref="E6">
    <cfRule type="cellIs" rank="0" priority="2" equalAverage="0" operator="equal" aboveAverage="0" dxfId="6" text="" percent="0" bottom="0">
      <formula>"Met"</formula>
    </cfRule>
    <cfRule type="cellIs" rank="0" priority="3" equalAverage="0" operator="equal" aboveAverage="0" dxfId="7" text="" percent="0" bottom="0">
      <formula>"Not Met"</formula>
    </cfRule>
  </conditionalFormatting>
  <conditionalFormatting sqref="E7">
    <cfRule type="cellIs" rank="0" priority="4" equalAverage="0" operator="equal" aboveAverage="0" dxfId="6" text="" percent="0" bottom="0">
      <formula>"Met"</formula>
    </cfRule>
    <cfRule type="cellIs" rank="0" priority="5" equalAverage="0" operator="equal" aboveAverage="0" dxfId="7" text="" percent="0" bottom="0">
      <formula>"Not Met"</formula>
    </cfRule>
  </conditionalFormatting>
  <conditionalFormatting sqref="E8">
    <cfRule type="cellIs" rank="0" priority="6" equalAverage="0" operator="equal" aboveAverage="0" dxfId="6" text="" percent="0" bottom="0">
      <formula>"Met"</formula>
    </cfRule>
    <cfRule type="cellIs" rank="0" priority="7" equalAverage="0" operator="equal" aboveAverage="0" dxfId="7" text="" percent="0" bottom="0">
      <formula>"Not Met"</formula>
    </cfRule>
  </conditionalFormatting>
  <conditionalFormatting sqref="E9">
    <cfRule type="cellIs" rank="0" priority="8" equalAverage="0" operator="equal" aboveAverage="0" dxfId="6" text="" percent="0" bottom="0">
      <formula>"Met"</formula>
    </cfRule>
    <cfRule type="cellIs" rank="0" priority="9" equalAverage="0" operator="equal" aboveAverage="0" dxfId="7" text="" percent="0" bottom="0">
      <formula>"Not Met"</formula>
    </cfRule>
  </conditionalFormatting>
  <conditionalFormatting sqref="E10">
    <cfRule type="cellIs" rank="0" priority="10" equalAverage="0" operator="equal" aboveAverage="0" dxfId="6" text="" percent="0" bottom="0">
      <formula>"Met"</formula>
    </cfRule>
    <cfRule type="cellIs" rank="0" priority="11" equalAverage="0" operator="equal" aboveAverage="0" dxfId="7" text="" percent="0" bottom="0">
      <formula>"Not Met"</formula>
    </cfRule>
  </conditionalFormatting>
  <conditionalFormatting sqref="E11">
    <cfRule type="cellIs" rank="0" priority="12" equalAverage="0" operator="equal" aboveAverage="0" dxfId="6" text="" percent="0" bottom="0">
      <formula>"Met"</formula>
    </cfRule>
    <cfRule type="cellIs" rank="0" priority="13" equalAverage="0" operator="equal" aboveAverage="0" dxfId="7" text="" percent="0" bottom="0">
      <formula>"Not Met"</formula>
    </cfRule>
  </conditionalFormatting>
  <conditionalFormatting sqref="E12">
    <cfRule type="cellIs" rank="0" priority="14" equalAverage="0" operator="equal" aboveAverage="0" dxfId="6" text="" percent="0" bottom="0">
      <formula>"Met"</formula>
    </cfRule>
    <cfRule type="cellIs" rank="0" priority="15" equalAverage="0" operator="equal" aboveAverage="0" dxfId="7" text="" percent="0" bottom="0">
      <formula>"Not Met"</formula>
    </cfRule>
  </conditionalFormatting>
  <conditionalFormatting sqref="E13">
    <cfRule type="cellIs" rank="0" priority="16" equalAverage="0" operator="equal" aboveAverage="0" dxfId="6" text="" percent="0" bottom="0">
      <formula>"Met"</formula>
    </cfRule>
    <cfRule type="cellIs" rank="0" priority="17" equalAverage="0" operator="equal" aboveAverage="0" dxfId="7" text="" percent="0" bottom="0">
      <formula>"Not Met"</formula>
    </cfRule>
  </conditionalFormatting>
  <conditionalFormatting sqref="F6:F13">
    <cfRule type="dataBar" priority="18">
      <dataBar minLength="10" maxLength="90" showValue="1">
        <cfvo type="num" val="0"/>
        <cfvo type="num" val="1"/>
        <color rgb="FF087F83"/>
      </dataBar>
    </cfRule>
  </conditionalFormatting>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2026-10-07T15:54:23Z</dcterms:created>
  <dcterms:modified xmlns:dcterms="http://purl.org/dc/terms/" xmlns:xsi="http://www.w3.org/2001/XMLSchema-instance" xsi:type="dcterms:W3CDTF">2026-10-07T16:28:40Z</dcterms:modified>
  <cp:revision>1</cp:revision>
</cp:coreProperties>
</file>