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F18" lockStructure="1" lockWindows="0"/>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Settings" sheetId="2" state="visible" r:id="rId2"/>
    <sheet xmlns:r="http://schemas.openxmlformats.org/officeDocument/2006/relationships" name="CAPA Register" sheetId="3" state="visible" r:id="rId3"/>
    <sheet xmlns:r="http://schemas.openxmlformats.org/officeDocument/2006/relationships" name="Dashboard" sheetId="4" state="visible" r:id="rId4"/>
  </sheets>
  <definedNames>
    <definedName name="_xlnm._FilterDatabase" localSheetId="2" hidden="1">'CAPA Register'!$A$1:$Q$39</definedName>
  </definedNames>
  <calcPr calcId="124519" fullCalcOnLoad="1" refMode="A1" iterate="0" iterateCount="100" iterateDelta="0.0001"/>
</workbook>
</file>

<file path=xl/styles.xml><?xml version="1.0" encoding="utf-8"?>
<styleSheet xmlns="http://schemas.openxmlformats.org/spreadsheetml/2006/main">
  <numFmts count="0"/>
  <fonts count="19">
    <font>
      <name val="Calibri"/>
      <charset val="1"/>
      <family val="2"/>
      <color theme="1"/>
      <sz val="11"/>
    </font>
    <font>
      <name val="Arial"/>
      <family val="0"/>
      <sz val="10"/>
    </font>
    <font>
      <name val="Arial"/>
      <family val="0"/>
      <sz val="10"/>
    </font>
    <font>
      <name val="Arial"/>
      <family val="0"/>
      <sz val="10"/>
    </font>
    <font>
      <name val="Calibri"/>
      <charset val="1"/>
      <family val="0"/>
      <b val="1"/>
      <color rgb="FF071F3B"/>
      <sz val="22"/>
    </font>
    <font>
      <name val="Calibri"/>
      <charset val="1"/>
      <family val="0"/>
      <i val="1"/>
      <color rgb="FF087F83"/>
      <sz val="11"/>
    </font>
    <font>
      <name val="Calibri"/>
      <charset val="1"/>
      <family val="0"/>
      <color rgb="FF667789"/>
      <sz val="11"/>
    </font>
    <font>
      <name val="Calibri"/>
      <charset val="1"/>
      <family val="0"/>
      <b val="1"/>
      <color rgb="FF071F3B"/>
      <sz val="13"/>
    </font>
    <font>
      <name val="Calibri"/>
      <charset val="1"/>
      <family val="0"/>
      <color rgb="FF173047"/>
      <sz val="10"/>
    </font>
    <font>
      <name val="Calibri"/>
      <charset val="1"/>
      <family val="0"/>
      <i val="1"/>
      <color rgb="FF667789"/>
      <sz val="9"/>
    </font>
    <font>
      <name val="Calibri"/>
      <charset val="1"/>
      <family val="0"/>
      <color rgb="FF667789"/>
      <sz val="9"/>
    </font>
    <font>
      <name val="Calibri"/>
      <charset val="1"/>
      <family val="0"/>
      <b val="1"/>
      <color rgb="FFFFFFFF"/>
      <sz val="11"/>
    </font>
    <font>
      <name val="Calibri"/>
      <charset val="1"/>
      <family val="0"/>
      <b val="1"/>
      <color rgb="FF173047"/>
      <sz val="10"/>
    </font>
    <font>
      <name val="Calibri"/>
      <charset val="1"/>
      <family val="0"/>
      <b val="1"/>
      <color rgb="FF071F3B"/>
      <sz val="18"/>
    </font>
    <font>
      <name val="Calibri"/>
      <charset val="1"/>
      <family val="0"/>
      <b val="1"/>
      <color rgb="FFD4E2EB"/>
      <sz val="9"/>
    </font>
    <font>
      <name val="Calibri"/>
      <charset val="1"/>
      <family val="0"/>
      <b val="1"/>
      <color rgb="FFF0CB67"/>
      <sz val="22"/>
    </font>
    <font>
      <name val="Calibri"/>
      <family val="2"/>
      <b val="1"/>
      <color rgb="FF000000"/>
      <sz val="18"/>
    </font>
    <font>
      <name val="Calibri"/>
      <family val="2"/>
      <color rgb="FF000000"/>
      <sz val="10"/>
    </font>
    <font>
      <name val="Calibri"/>
      <family val="2"/>
      <b val="1"/>
      <color rgb="FF000000"/>
      <sz val="10"/>
    </font>
  </fonts>
  <fills count="5">
    <fill>
      <patternFill/>
    </fill>
    <fill>
      <patternFill patternType="gray125"/>
    </fill>
    <fill>
      <patternFill patternType="solid">
        <fgColor rgb="FF071F3B"/>
        <bgColor rgb="FF173047"/>
      </patternFill>
    </fill>
    <fill>
      <patternFill patternType="solid">
        <fgColor rgb="FF087F83"/>
        <bgColor rgb="FF008080"/>
      </patternFill>
    </fill>
    <fill>
      <patternFill patternType="solid">
        <fgColor rgb="FFEAF7F7"/>
        <bgColor rgb="FFFFFFFF"/>
      </patternFill>
    </fill>
  </fills>
  <borders count="3">
    <border>
      <left/>
      <right/>
      <top/>
      <bottom/>
      <diagonal/>
    </border>
    <border>
      <left/>
      <right/>
      <top/>
      <bottom style="medium">
        <color rgb="FFD8A72B"/>
      </bottom>
      <diagonal/>
    </border>
    <border>
      <left style="thin">
        <color rgb="FFDCE6EB"/>
      </left>
      <right style="thin">
        <color rgb="FFDCE6EB"/>
      </right>
      <top style="thin">
        <color rgb="FFDCE6EB"/>
      </top>
      <bottom style="thin">
        <color rgb="FFDCE6EB"/>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2">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1" fillId="3" borderId="2" applyAlignment="1" pivotButton="0" quotePrefix="0" xfId="0">
      <alignment horizontal="center" vertical="center" wrapText="1"/>
    </xf>
    <xf numFmtId="0" fontId="8" fillId="0" borderId="2" applyAlignment="1" pivotButton="0" quotePrefix="0" xfId="0">
      <alignment horizontal="center" vertical="center" wrapText="1"/>
    </xf>
    <xf numFmtId="0" fontId="12"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4" borderId="2" applyAlignment="1" pivotButton="0" quotePrefix="0" xfId="0">
      <alignment horizontal="center" vertical="center" wrapText="1"/>
    </xf>
    <xf numFmtId="0" fontId="13" fillId="0" borderId="0" applyAlignment="1" pivotButton="0" quotePrefix="0" xfId="0">
      <alignment horizontal="center" vertical="center"/>
    </xf>
    <xf numFmtId="0" fontId="14" fillId="2" borderId="0" applyAlignment="1" pivotButton="0" quotePrefix="0" xfId="0">
      <alignment horizontal="center" vertical="center"/>
    </xf>
    <xf numFmtId="0" fontId="15" fillId="2" borderId="0" applyAlignment="1" pivotButton="0" quotePrefix="0" xfId="0">
      <alignment horizontal="center" vertical="center"/>
    </xf>
    <xf numFmtId="0" fontId="7" fillId="0" borderId="0"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1" fillId="3" borderId="2" applyAlignment="1" pivotButton="0" quotePrefix="0" xfId="0">
      <alignment horizontal="center" vertical="center" wrapText="1"/>
    </xf>
    <xf numFmtId="0" fontId="8" fillId="0" borderId="2" applyAlignment="1" pivotButton="0" quotePrefix="0" xfId="0">
      <alignment horizontal="center" vertical="center" wrapText="1"/>
    </xf>
    <xf numFmtId="0" fontId="12"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4" borderId="2" applyAlignment="1" pivotButton="0" quotePrefix="0" xfId="0">
      <alignment horizontal="center" vertical="center" wrapText="1"/>
    </xf>
    <xf numFmtId="0" fontId="13" fillId="0" borderId="0" applyAlignment="1" pivotButton="0" quotePrefix="0" xfId="0">
      <alignment horizontal="center" vertical="center"/>
    </xf>
    <xf numFmtId="0" fontId="14" fillId="2" borderId="0" applyAlignment="1" pivotButton="0" quotePrefix="0" xfId="0">
      <alignment horizontal="center" vertical="center"/>
    </xf>
    <xf numFmtId="0" fontId="15" fillId="2" borderId="0" applyAlignment="1" pivotButton="0" quotePrefix="0" xfId="0">
      <alignment horizontal="center" vertical="center"/>
    </xf>
    <xf numFmtId="0" fontId="7" fillId="0" borderId="0"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0">
    <dxf>
      <fill>
        <patternFill patternType="solid">
          <fgColor rgb="FF087F83"/>
          <bgColor rgb="FF000000"/>
        </patternFill>
      </fill>
    </dxf>
    <dxf>
      <fill>
        <patternFill patternType="solid">
          <bgColor rgb="FF000000"/>
        </patternFill>
      </fill>
    </dxf>
    <dxf>
      <fill>
        <patternFill patternType="solid">
          <fgColor rgb="FF173047"/>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FFA94D"/>
          <bgColor rgb="FF000000"/>
        </patternFill>
      </fill>
    </dxf>
    <dxf>
      <fill>
        <patternFill patternType="solid">
          <fgColor rgb="FFEAF7F7"/>
          <bgColor rgb="FF000000"/>
        </patternFill>
      </fill>
    </dxf>
    <dxf>
      <fill>
        <patternFill patternType="solid">
          <fgColor rgb="FFFF6B6B"/>
          <bgColor rgb="FF000000"/>
        </patternFill>
      </fill>
    </dxf>
    <dxf>
      <font>
        <b val="1"/>
        <color rgb="FFFFFFFF"/>
      </font>
      <fill>
        <patternFill>
          <bgColor rgb="FFFF6B6B"/>
        </patternFill>
      </fill>
    </dxf>
    <dxf>
      <fill>
        <patternFill>
          <bgColor rgb="FFFFA94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87F83"/>
      <rgbColor rgb="FFC0C0C0"/>
      <rgbColor rgb="FF878787"/>
      <rgbColor rgb="FF9999FF"/>
      <rgbColor rgb="FFC0504D"/>
      <rgbColor rgb="FFFFFFCC"/>
      <rgbColor rgb="FFEAF7F7"/>
      <rgbColor rgb="FF660066"/>
      <rgbColor rgb="FFFF6B6B"/>
      <rgbColor rgb="FF0066CC"/>
      <rgbColor rgb="FFD9D9D9"/>
      <rgbColor rgb="FF000080"/>
      <rgbColor rgb="FFFF00FF"/>
      <rgbColor rgb="FFFFFF00"/>
      <rgbColor rgb="FF00FFFF"/>
      <rgbColor rgb="FF800080"/>
      <rgbColor rgb="FF800000"/>
      <rgbColor rgb="FF008080"/>
      <rgbColor rgb="FF0000FF"/>
      <rgbColor rgb="FF00CCFF"/>
      <rgbColor rgb="FFDCE6EB"/>
      <rgbColor rgb="FFD4E2EB"/>
      <rgbColor rgb="FFFFFF99"/>
      <rgbColor rgb="FF99CCFF"/>
      <rgbColor rgb="FFFF99CC"/>
      <rgbColor rgb="FFCC99FF"/>
      <rgbColor rgb="FFF0CB67"/>
      <rgbColor rgb="FF4F81BD"/>
      <rgbColor rgb="FF4BACC6"/>
      <rgbColor rgb="FF9BBB59"/>
      <rgbColor rgb="FFFFA94D"/>
      <rgbColor rgb="FFD8A72B"/>
      <rgbColor rgb="FFFF6600"/>
      <rgbColor rgb="FF667789"/>
      <rgbColor rgb="FF8064A2"/>
      <rgbColor rgb="FF173047"/>
      <rgbColor rgb="FF339966"/>
      <rgbColor rgb="FF071F3B"/>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CAPA Status Breakdown</a:t>
            </a:r>
          </a:p>
        </rich>
      </tx>
      <overlay val="0"/>
      <spPr>
        <a:noFill xmlns:a="http://schemas.openxmlformats.org/drawingml/2006/main"/>
        <a:ln xmlns:a="http://schemas.openxmlformats.org/drawingml/2006/main" w="0">
          <a:noFill/>
          <a:prstDash val="solid"/>
        </a:ln>
      </spPr>
    </title>
    <plotArea>
      <pieChart>
        <varyColors val="1"/>
        <ser>
          <idx val="0"/>
          <order val="0"/>
          <tx>
            <strRef>
              <f>Dashboard!C10</f>
              <strCache>
                <ptCount val="1"/>
                <pt idx="0">
                  <v>Count</v>
                </pt>
              </strCache>
            </strRef>
          </tx>
          <spPr>
            <a:solidFill xmlns:a="http://schemas.openxmlformats.org/drawingml/2006/main">
              <a:srgbClr val="4F81BD"/>
            </a:solidFill>
            <a:ln xmlns:a="http://schemas.openxmlformats.org/drawingml/2006/main" w="12600">
              <a:noFill/>
              <a:prstDash val="solid"/>
            </a:ln>
          </spPr>
          <explosion val="0"/>
          <dPt>
            <idx val="0"/>
            <spPr>
              <a:solidFill xmlns:a="http://schemas.openxmlformats.org/drawingml/2006/main">
                <a:srgbClr val="4F81BD"/>
              </a:solidFill>
              <a:ln xmlns:a="http://schemas.openxmlformats.org/drawingml/2006/main" w="12600">
                <a:noFill/>
                <a:prstDash val="solid"/>
              </a:ln>
            </spPr>
          </dPt>
          <dPt>
            <idx val="1"/>
            <spPr>
              <a:solidFill xmlns:a="http://schemas.openxmlformats.org/drawingml/2006/main">
                <a:srgbClr val="C0504D"/>
              </a:solidFill>
              <a:ln xmlns:a="http://schemas.openxmlformats.org/drawingml/2006/main" w="12600">
                <a:noFill/>
                <a:prstDash val="solid"/>
              </a:ln>
            </spPr>
          </dPt>
          <dPt>
            <idx val="2"/>
            <spPr>
              <a:solidFill xmlns:a="http://schemas.openxmlformats.org/drawingml/2006/main">
                <a:srgbClr val="9BBB59"/>
              </a:solidFill>
              <a:ln xmlns:a="http://schemas.openxmlformats.org/drawingml/2006/main" w="12600">
                <a:noFill/>
                <a:prstDash val="solid"/>
              </a:ln>
            </spPr>
          </dPt>
          <dPt>
            <idx val="3"/>
            <spPr>
              <a:solidFill xmlns:a="http://schemas.openxmlformats.org/drawingml/2006/main">
                <a:srgbClr val="8064A2"/>
              </a:solidFill>
              <a:ln xmlns:a="http://schemas.openxmlformats.org/drawingml/2006/main" w="12600">
                <a:noFill/>
                <a:prstDash val="solid"/>
              </a:ln>
            </spPr>
          </dPt>
          <dPt>
            <idx val="4"/>
            <spPr>
              <a:solidFill xmlns:a="http://schemas.openxmlformats.org/drawingml/2006/main">
                <a:srgbClr val="4BACC6"/>
              </a:solidFill>
              <a:ln xmlns:a="http://schemas.openxmlformats.org/drawingml/2006/main" w="12600">
                <a:noFill/>
                <a:prstDash val="solid"/>
              </a:ln>
            </spPr>
          </dPt>
          <dLbls>
            <dLbl>
              <idx val="0"/>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1"/>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2"/>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3"/>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4"/>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showLeaderLines val="1"/>
          </dLbls>
          <cat>
            <strRef>
              <f>Dashboard!$B$11:$B$15</f>
              <strCache>
                <ptCount val="5"/>
                <pt idx="0">
                  <v>Open</v>
                </pt>
                <pt idx="1">
                  <v>In Progress</v>
                </pt>
                <pt idx="2">
                  <v>Closed</v>
                </pt>
                <pt idx="3">
                  <v>Overdue</v>
                </pt>
                <pt idx="4">
                  <v>Cancelled</v>
                </pt>
              </strCache>
            </strRef>
          </cat>
          <val>
            <numRef>
              <f>Dashboard!$C$11:$C$15</f>
              <numCache>
                <formatCode>General</formatCode>
                <ptCount val="5"/>
                <pt idx="0">
                  <v>3</v>
                </pt>
                <pt idx="1">
                  <v>3</v>
                </pt>
                <pt idx="2">
                  <v>2</v>
                </pt>
                <pt idx="3">
                  <v>0</v>
                </pt>
                <pt idx="4">
                  <v>0</v>
                </pt>
              </numCache>
            </numRef>
          </val>
        </ser>
        <firstSliceAng val="0"/>
      </pieChart>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2.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CAPA Sources</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tx>
            <strRef>
              <f>Dashboard!C23</f>
              <strCache>
                <ptCount val="1"/>
                <pt idx="0">
                  <v>Count</v>
                </pt>
              </strCache>
            </strRef>
          </tx>
          <spPr>
            <a:solidFill xmlns:a="http://schemas.openxmlformats.org/drawingml/2006/main">
              <a:srgbClr val="4F81BD"/>
            </a:solidFill>
            <a:ln xmlns:a="http://schemas.openxmlformats.org/drawingml/2006/main" w="12600">
              <a:noFill/>
              <a:prstDash val="solid"/>
            </a:ln>
          </spPr>
          <invertIfNegative val="0"/>
          <dLbls>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Arial"/>
                  </a:defRPr>
                </a:pPr>
                <a:r>
                  <a:t>None</a:t>
                </a:r>
              </a:p>
            </txPr>
            <dLblPos val="outEnd"/>
            <showLegendKey val="0"/>
            <showVal val="0"/>
            <showCatName val="0"/>
            <showSerName val="0"/>
            <showPercent val="0"/>
            <showLeaderLines val="1"/>
          </dLbls>
          <cat>
            <strRef>
              <f>Dashboard!$B$24:$B$30</f>
              <strCache>
                <ptCount val="7"/>
                <pt idx="0">
                  <v>Audit Finding</v>
                </pt>
                <pt idx="1">
                  <v>Incident</v>
                </pt>
                <pt idx="2">
                  <v>Complaint</v>
                </pt>
                <pt idx="3">
                  <v>External Assessment</v>
                </pt>
                <pt idx="4">
                  <v>Internal Review</v>
                </pt>
                <pt idx="5">
                  <v>QC Failure</v>
                </pt>
                <pt idx="6">
                  <v>Safety Event</v>
                </pt>
              </strCache>
            </strRef>
          </cat>
          <val>
            <numRef>
              <f>Dashboard!$C$24:$C$30</f>
              <numCache>
                <formatCode>General</formatCode>
                <ptCount val="7"/>
                <pt idx="0">
                  <v>2</v>
                </pt>
                <pt idx="1">
                  <v>1</v>
                </pt>
                <pt idx="2">
                  <v>1</v>
                </pt>
                <pt idx="3">
                  <v>1</v>
                </pt>
                <pt idx="4">
                  <v>1</v>
                </pt>
                <pt idx="5">
                  <v>1</v>
                </pt>
                <pt idx="6">
                  <v>1</v>
                </pt>
              </numCache>
            </numRef>
          </val>
        </ser>
        <gapWidth val="150"/>
        <overlap val="0"/>
        <axId val="13542912"/>
        <axId val="55944249"/>
      </barChart>
      <catAx>
        <axId val="13542912"/>
        <scaling>
          <orientation val="minMax"/>
        </scaling>
        <delete val="0"/>
        <axPos val="b"/>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55944249"/>
        <crosses val="autoZero"/>
        <auto val="1"/>
        <lblAlgn val="ctr"/>
        <lblOffset val="100"/>
        <noMultiLvlLbl val="0"/>
      </catAx>
      <valAx>
        <axId val="55944249"/>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Count</a:t>
                </a:r>
              </a:p>
            </rich>
          </tx>
          <overlay val="0"/>
          <spPr>
            <a:noFill xmlns:a="http://schemas.openxmlformats.org/drawingml/2006/main"/>
            <a:ln xmlns:a="http://schemas.openxmlformats.org/drawingml/2006/main" w="0">
              <a:noFill/>
              <a:prstDash val="solid"/>
            </a:ln>
          </spPr>
        </title>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13542912"/>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3.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CAPA Aging</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tx>
            <strRef>
              <f>Dashboard!C36</f>
              <strCache>
                <ptCount val="1"/>
                <pt idx="0">
                  <v>Count</v>
                </pt>
              </strCache>
            </strRef>
          </tx>
          <spPr>
            <a:solidFill xmlns:a="http://schemas.openxmlformats.org/drawingml/2006/main">
              <a:srgbClr val="4F81BD"/>
            </a:solidFill>
            <a:ln xmlns:a="http://schemas.openxmlformats.org/drawingml/2006/main" w="12600">
              <a:noFill/>
              <a:prstDash val="solid"/>
            </a:ln>
          </spPr>
          <invertIfNegative val="0"/>
          <dLbls>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Arial"/>
                  </a:defRPr>
                </a:pPr>
                <a:r>
                  <a:t>None</a:t>
                </a:r>
              </a:p>
            </txPr>
            <dLblPos val="outEnd"/>
            <showLegendKey val="0"/>
            <showVal val="0"/>
            <showCatName val="0"/>
            <showSerName val="0"/>
            <showPercent val="0"/>
            <showLeaderLines val="1"/>
          </dLbls>
          <cat>
            <strRef>
              <f>Dashboard!$B$37:$B$40</f>
              <strCache>
                <ptCount val="4"/>
                <pt idx="0">
                  <v>0-30 Days</v>
                </pt>
                <pt idx="1">
                  <v>31-60 Days</v>
                </pt>
                <pt idx="2">
                  <v>61-90 Days</v>
                </pt>
                <pt idx="3">
                  <v>90+ Days</v>
                </pt>
              </strCache>
            </strRef>
          </cat>
          <val>
            <numRef>
              <f>Dashboard!$C$37:$C$40</f>
              <numCache>
                <formatCode>General</formatCode>
                <ptCount val="4"/>
                <pt idx="0">
                  <v>0</v>
                </pt>
                <pt idx="1">
                  <v>0</v>
                </pt>
                <pt idx="2">
                  <v>0</v>
                </pt>
                <pt idx="3">
                  <v>6</v>
                </pt>
              </numCache>
            </numRef>
          </val>
        </ser>
        <gapWidth val="150"/>
        <overlap val="0"/>
        <axId val="74779199"/>
        <axId val="27760702"/>
      </barChart>
      <catAx>
        <axId val="74779199"/>
        <scaling>
          <orientation val="minMax"/>
        </scaling>
        <delete val="0"/>
        <axPos val="b"/>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27760702"/>
        <crosses val="autoZero"/>
        <auto val="1"/>
        <lblAlgn val="ctr"/>
        <lblOffset val="100"/>
        <noMultiLvlLbl val="0"/>
      </catAx>
      <valAx>
        <axId val="27760702"/>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Count</a:t>
                </a:r>
              </a:p>
            </rich>
          </tx>
          <overlay val="0"/>
          <spPr>
            <a:noFill xmlns:a="http://schemas.openxmlformats.org/drawingml/2006/main"/>
            <a:ln xmlns:a="http://schemas.openxmlformats.org/drawingml/2006/main" w="0">
              <a:noFill/>
              <a:prstDash val="solid"/>
            </a:ln>
          </spPr>
        </title>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74779199"/>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twoCellAnchor editAs="oneCell">
    <from>
      <col>1</col>
      <colOff>0</colOff>
      <row>1</row>
      <rowOff>0</rowOff>
    </from>
    <to>
      <col>1</col>
      <colOff>1094760</colOff>
      <row>4</row>
      <rowOff>94320</rowOff>
    </to>
    <pic>
      <nvPicPr>
        <cNvPr id="1"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11320" y="190440"/>
          <a:ext cx="1094760" cy="666000"/>
        </a:xfrm>
        <a:prstGeom xmlns:a="http://schemas.openxmlformats.org/drawingml/2006/main" prst="rect">
          <avLst/>
        </a:prstGeom>
        <a:noFill xmlns:a="http://schemas.openxmlformats.org/drawingml/2006/main"/>
        <a:ln xmlns:a="http://schemas.openxmlformats.org/drawingml/2006/main" w="0">
          <a:noFill/>
          <a:prstDash val="solid"/>
        </a:ln>
      </spPr>
    </pic>
    <clientData/>
  </twoCellAnchor>
</wsDr>
</file>

<file path=xl/drawings/drawing2.xml><?xml version="1.0" encoding="utf-8"?>
<wsDr xmlns="http://schemas.openxmlformats.org/drawingml/2006/spreadsheetDrawing">
  <twoCellAnchor editAs="oneCell">
    <from>
      <col>4</col>
      <colOff>0</colOff>
      <row>8</row>
      <rowOff>0</rowOff>
    </from>
    <to>
      <col>8</col>
      <colOff>372240</colOff>
      <row>21</row>
      <rowOff>288360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twoCellAnchor editAs="oneCell">
    <from>
      <col>4</col>
      <colOff>0</colOff>
      <row>21</row>
      <rowOff>0</rowOff>
    </from>
    <to>
      <col>9</col>
      <colOff>105480</colOff>
      <row>34</row>
      <rowOff>176040</rowOff>
    </to>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twoCellAnchor>
  <twoCellAnchor editAs="oneCell">
    <from>
      <col>4</col>
      <colOff>0</colOff>
      <row>34</row>
      <rowOff>0</rowOff>
    </from>
    <to>
      <col>9</col>
      <colOff>105480</colOff>
      <row>48</row>
      <rowOff>98280</rowOff>
    </to>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filterMode="0">
    <outlinePr summaryBelow="1" summaryRight="1"/>
    <pageSetUpPr fitToPage="1"/>
  </sheetPr>
  <dimension ref="A1:C3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1" min="1" max="1"/>
    <col width="55" customWidth="1" style="21" min="2" max="2"/>
    <col width="3" customWidth="1" style="21" min="3" max="3"/>
  </cols>
  <sheetData>
    <row r="1"/>
    <row r="2"/>
    <row r="3"/>
    <row r="4"/>
    <row r="5"/>
    <row r="6"/>
    <row r="7"/>
    <row r="8"/>
    <row r="9" ht="26.25" customHeight="1" s="22">
      <c r="B9" s="23" t="inlineStr">
        <is>
          <t>CAPA Tracking Template</t>
        </is>
      </c>
    </row>
    <row r="10" ht="15" customHeight="1" s="22">
      <c r="B10" s="24" t="inlineStr">
        <is>
          <t>AHQS — Accelerate Healthcare Quality Solutions</t>
        </is>
      </c>
    </row>
    <row r="11"/>
    <row r="12" ht="15" customHeight="1" s="22">
      <c r="B12" s="25" t="n"/>
      <c r="C12" s="25" t="n"/>
    </row>
    <row r="13" ht="49.5" customHeight="1" s="22">
      <c r="B13" s="26" t="inlineStr">
        <is>
          <t>A comprehensive corrective and preventive action tracker with root cause analysis, aging buckets, effectiveness verification, and a closure-rate dashboard.</t>
        </is>
      </c>
    </row>
    <row r="14"/>
    <row r="15" ht="15.75" customHeight="1" s="22">
      <c r="B15" s="27" t="inlineStr">
        <is>
          <t>Key Features</t>
        </is>
      </c>
    </row>
    <row r="16" ht="15" customHeight="1" s="22">
      <c r="B16" s="28" t="inlineStr">
        <is>
          <t xml:space="preserve">  •  Root cause analysis with 5-Why methodology</t>
        </is>
      </c>
    </row>
    <row r="17" ht="15" customHeight="1" s="22">
      <c r="B17" s="28" t="inlineStr">
        <is>
          <t xml:space="preserve">  •  Aging buckets (0-30, 31-60, 61-90, 90+ days)</t>
        </is>
      </c>
    </row>
    <row r="18" ht="15" customHeight="1" s="22">
      <c r="B18" s="28" t="inlineStr">
        <is>
          <t xml:space="preserve">  •  Auto-calculated overdue flags</t>
        </is>
      </c>
    </row>
    <row r="19" ht="15" customHeight="1" s="22">
      <c r="B19" s="28" t="inlineStr">
        <is>
          <t xml:space="preserve">  •  Effectiveness verification tracking</t>
        </is>
      </c>
    </row>
    <row r="20" ht="15" customHeight="1" s="22">
      <c r="B20" s="28" t="inlineStr">
        <is>
          <t xml:space="preserve">  •  Closure rate dashboard with charts</t>
        </is>
      </c>
    </row>
    <row r="21" ht="15" customHeight="1" s="22">
      <c r="B21" s="28" t="inlineStr">
        <is>
          <t xml:space="preserve">  •  CAPA source breakdown (audit, incident, complaint)</t>
        </is>
      </c>
    </row>
    <row r="22"/>
    <row r="23" ht="15.75" customHeight="1" s="22">
      <c r="B23" s="27" t="inlineStr">
        <is>
          <t>How to Use</t>
        </is>
      </c>
    </row>
    <row r="24" ht="15" customHeight="1" s="22">
      <c r="B24" s="28" t="inlineStr">
        <is>
          <t>1.  Start with the Data Entry sheet — fill in yellow-shaded input cells only</t>
        </is>
      </c>
    </row>
    <row r="25" ht="15" customHeight="1" s="22">
      <c r="B25" s="28" t="inlineStr">
        <is>
          <t>2.  Blue-shaded cells contain formulas — do not overwrite them</t>
        </is>
      </c>
    </row>
    <row r="26" ht="15" customHeight="1" s="22">
      <c r="B26" s="28" t="inlineStr">
        <is>
          <t>3.  Use dropdown menus for standardized entries</t>
        </is>
      </c>
    </row>
    <row r="27" ht="15" customHeight="1" s="22">
      <c r="B27" s="28" t="inlineStr">
        <is>
          <t>4.  Check the Dashboard sheet for auto-calculated metrics and charts</t>
        </is>
      </c>
    </row>
    <row r="28" ht="15" customHeight="1" s="22">
      <c r="B28" s="28" t="inlineStr">
        <is>
          <t>5.  Save a copy for each audit cycle or reporting period</t>
        </is>
      </c>
    </row>
    <row r="29" ht="15" customHeight="1" s="22">
      <c r="B29" s="28" t="inlineStr">
        <is>
          <t>6.  This tool is free to use for internal quality improvement</t>
        </is>
      </c>
    </row>
    <row r="30"/>
    <row r="31" ht="15.75" customHeight="1" s="22">
      <c r="B31" s="27" t="inlineStr">
        <is>
          <t>Disclaimer &amp; License</t>
        </is>
      </c>
    </row>
    <row r="32" ht="64.5" customHeight="1" s="22">
      <c r="B32" s="29" t="inlineStr">
        <is>
          <t>This is an AHQS-created quality improvement tool. It is not an official CAP, ISO 15189, JCI or AABB standards document, and does not reproduce official standards text. Always purchase official standards directly from the accrediting bodies. This template is provided free of charge for internal quality improvement use. © 2026 Accelerate Healthcare Quality Solutions (AHQS). Not for resale.</t>
        </is>
      </c>
    </row>
    <row r="33"/>
    <row r="34" ht="15" customHeight="1" s="22">
      <c r="B34" s="30" t="inlineStr">
        <is>
          <t>Tool ID: AHQS-CAPA-002  |  Version: 2.0  |  Created: October 2026  |  AHQS Healthcare Quality Solutions</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D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5" customWidth="1" style="21" min="1" max="4"/>
  </cols>
  <sheetData>
    <row r="1" ht="15" customHeight="1" s="22">
      <c r="A1" s="31" t="inlineStr">
        <is>
          <t>Sources</t>
        </is>
      </c>
      <c r="B1" s="31" t="inlineStr">
        <is>
          <t>Status</t>
        </is>
      </c>
      <c r="C1" s="31" t="inlineStr">
        <is>
          <t>RCA_Method</t>
        </is>
      </c>
      <c r="D1" s="31" t="inlineStr">
        <is>
          <t>Effectiveness</t>
        </is>
      </c>
    </row>
    <row r="2" ht="15" customHeight="1" s="22">
      <c r="A2" s="32" t="inlineStr">
        <is>
          <t>Audit Finding</t>
        </is>
      </c>
      <c r="B2" s="32" t="inlineStr">
        <is>
          <t>Open</t>
        </is>
      </c>
      <c r="C2" s="32" t="inlineStr">
        <is>
          <t>5 Whys</t>
        </is>
      </c>
      <c r="D2" s="32" t="inlineStr">
        <is>
          <t>Effective</t>
        </is>
      </c>
    </row>
    <row r="3" ht="15" customHeight="1" s="22">
      <c r="A3" s="32" t="inlineStr">
        <is>
          <t>Incident</t>
        </is>
      </c>
      <c r="B3" s="32" t="inlineStr">
        <is>
          <t>In Progress</t>
        </is>
      </c>
      <c r="C3" s="32" t="inlineStr">
        <is>
          <t>Fishbone</t>
        </is>
      </c>
      <c r="D3" s="32" t="inlineStr">
        <is>
          <t>Partially Effective</t>
        </is>
      </c>
    </row>
    <row r="4" ht="15" customHeight="1" s="22">
      <c r="A4" s="32" t="inlineStr">
        <is>
          <t>Complaint</t>
        </is>
      </c>
      <c r="B4" s="32" t="inlineStr">
        <is>
          <t>Closed</t>
        </is>
      </c>
      <c r="C4" s="32" t="inlineStr">
        <is>
          <t>FMEA</t>
        </is>
      </c>
      <c r="D4" s="32" t="inlineStr">
        <is>
          <t>Not Effective</t>
        </is>
      </c>
    </row>
    <row r="5" ht="15" customHeight="1" s="22">
      <c r="A5" s="32" t="inlineStr">
        <is>
          <t>External Assessment</t>
        </is>
      </c>
      <c r="B5" s="32" t="inlineStr">
        <is>
          <t>Overdue</t>
        </is>
      </c>
      <c r="C5" s="32" t="inlineStr">
        <is>
          <t>Root Cause Analysis</t>
        </is>
      </c>
      <c r="D5" s="32" t="inlineStr">
        <is>
          <t>Monitoring</t>
        </is>
      </c>
    </row>
    <row r="6" ht="15" customHeight="1" s="22">
      <c r="A6" s="32" t="inlineStr">
        <is>
          <t>Internal Review</t>
        </is>
      </c>
      <c r="B6" s="32" t="inlineStr">
        <is>
          <t>Cancelled</t>
        </is>
      </c>
      <c r="C6" s="32" t="inlineStr">
        <is>
          <t>Process Mapping</t>
        </is>
      </c>
      <c r="D6" s="32" t="inlineStr">
        <is>
          <t>Not Yet Assessed</t>
        </is>
      </c>
    </row>
    <row r="7" ht="15" customHeight="1" s="22">
      <c r="A7" s="32" t="inlineStr">
        <is>
          <t>QC Failure</t>
        </is>
      </c>
    </row>
    <row r="8" ht="15" customHeight="1" s="22">
      <c r="A8" s="32" t="inlineStr">
        <is>
          <t>Safety Event</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Q39"/>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4" customWidth="1" style="21" min="1" max="1"/>
    <col width="10" customWidth="1" style="21" min="2" max="2"/>
    <col width="12" customWidth="1" style="21" min="3" max="3"/>
    <col width="16" customWidth="1" style="21" min="4" max="4"/>
    <col width="32" customWidth="1" style="21" min="5" max="5"/>
    <col width="28" customWidth="1" style="21" min="6" max="6"/>
    <col width="12" customWidth="1" style="21" min="7" max="7"/>
    <col width="28" customWidth="1" style="21" min="8" max="9"/>
    <col width="14" customWidth="1" style="21" min="10" max="10"/>
    <col width="12" customWidth="1" style="21" min="11" max="13"/>
    <col width="10" customWidth="1" style="21" min="14" max="14"/>
    <col width="12" customWidth="1" style="21" min="15" max="15"/>
    <col width="16" customWidth="1" style="21" min="16" max="16"/>
    <col width="12" customWidth="1" style="21" min="17" max="17"/>
  </cols>
  <sheetData>
    <row r="1" ht="39.75" customHeight="1" s="22">
      <c r="A1" s="33" t="inlineStr">
        <is>
          <t>#</t>
        </is>
      </c>
      <c r="B1" s="33" t="inlineStr">
        <is>
          <t>CAPA ID</t>
        </is>
      </c>
      <c r="C1" s="33" t="inlineStr">
        <is>
          <t>Date Identified</t>
        </is>
      </c>
      <c r="D1" s="33" t="inlineStr">
        <is>
          <t>Source</t>
        </is>
      </c>
      <c r="E1" s="33" t="inlineStr">
        <is>
          <t>Issue Description</t>
        </is>
      </c>
      <c r="F1" s="33" t="inlineStr">
        <is>
          <t>Root Cause</t>
        </is>
      </c>
      <c r="G1" s="33" t="inlineStr">
        <is>
          <t>RCA Method</t>
        </is>
      </c>
      <c r="H1" s="33" t="inlineStr">
        <is>
          <t>Corrective Action</t>
        </is>
      </c>
      <c r="I1" s="33" t="inlineStr">
        <is>
          <t>Preventive Action</t>
        </is>
      </c>
      <c r="J1" s="33" t="inlineStr">
        <is>
          <t>Owner</t>
        </is>
      </c>
      <c r="K1" s="33" t="inlineStr">
        <is>
          <t>Due Date</t>
        </is>
      </c>
      <c r="L1" s="33" t="inlineStr">
        <is>
          <t>Status</t>
        </is>
      </c>
      <c r="M1" s="33" t="inlineStr">
        <is>
          <t>Date Closed</t>
        </is>
      </c>
      <c r="N1" s="33" t="inlineStr">
        <is>
          <t>Days Open</t>
        </is>
      </c>
      <c r="O1" s="33" t="inlineStr">
        <is>
          <t>Aging Bucket</t>
        </is>
      </c>
      <c r="P1" s="33" t="inlineStr">
        <is>
          <t>Effectiveness</t>
        </is>
      </c>
      <c r="Q1" s="33" t="inlineStr">
        <is>
          <t>Review Date</t>
        </is>
      </c>
    </row>
    <row r="2" ht="23.25" customHeight="1" s="22">
      <c r="A2" s="34" t="n">
        <v>1</v>
      </c>
      <c r="B2" s="35" t="inlineStr">
        <is>
          <t>CAPA-001</t>
        </is>
      </c>
      <c r="C2" s="34" t="inlineStr">
        <is>
          <t>2026-01-10</t>
        </is>
      </c>
      <c r="D2" s="36" t="inlineStr">
        <is>
          <t>Audit Finding</t>
        </is>
      </c>
      <c r="E2" s="36" t="inlineStr">
        <is>
          <t>QC records not reviewed by supervisor within 24 hours</t>
        </is>
      </c>
      <c r="F2" s="36" t="inlineStr">
        <is>
          <t>Supervisor workload exceeded capacity during peak hours</t>
        </is>
      </c>
      <c r="G2" s="34" t="inlineStr">
        <is>
          <t>5 Whys</t>
        </is>
      </c>
      <c r="H2" s="36" t="inlineStr">
        <is>
          <t>Reassign QC review to alternate supervisor during peak hours</t>
        </is>
      </c>
      <c r="I2" s="36" t="inlineStr">
        <is>
          <t>Implement automated QC alert system</t>
        </is>
      </c>
      <c r="J2" s="36" t="inlineStr">
        <is>
          <t>Lab Manager</t>
        </is>
      </c>
      <c r="K2" s="34" t="inlineStr">
        <is>
          <t>2026-02-15</t>
        </is>
      </c>
      <c r="L2" s="34" t="inlineStr">
        <is>
          <t>Closed</t>
        </is>
      </c>
      <c r="M2" s="34" t="inlineStr">
        <is>
          <t>2026-02-10</t>
        </is>
      </c>
      <c r="N2" s="37">
        <f>IFERROR(IF(L2="Closed",IF(N2&lt;&gt;"",DATEVALUE(N2)-DATEVALUE(C2),0),IF(C2&lt;&gt;"",TODAY()-DATEVALUE(C2),0)),0)</f>
        <v/>
      </c>
      <c r="O2" s="34">
        <f>IFERROR(IF(N2=0,"",IF(N2&lt;=30,"0-30 Days",IF(N2&lt;=60,"31-60 Days",IF(N2&lt;=90,"61-90 Days","90+ Days")))),"")</f>
        <v/>
      </c>
      <c r="P2" s="34" t="inlineStr">
        <is>
          <t>Effective</t>
        </is>
      </c>
      <c r="Q2" s="36" t="n"/>
    </row>
    <row r="3" ht="23.25" customHeight="1" s="22">
      <c r="A3" s="34" t="n">
        <v>2</v>
      </c>
      <c r="B3" s="35" t="inlineStr">
        <is>
          <t>CAPA-002</t>
        </is>
      </c>
      <c r="C3" s="34" t="inlineStr">
        <is>
          <t>2026-01-20</t>
        </is>
      </c>
      <c r="D3" s="36" t="inlineStr">
        <is>
          <t>Incident</t>
        </is>
      </c>
      <c r="E3" s="36" t="inlineStr">
        <is>
          <t>Expired reagent used in patient testing</t>
        </is>
      </c>
      <c r="F3" s="36" t="inlineStr">
        <is>
          <t>Reagent inventory not checked before use</t>
        </is>
      </c>
      <c r="G3" s="34" t="inlineStr">
        <is>
          <t>5 Whys</t>
        </is>
      </c>
      <c r="H3" s="36" t="inlineStr">
        <is>
          <t>Discard expired reagents, retest affected samples</t>
        </is>
      </c>
      <c r="I3" s="36" t="inlineStr">
        <is>
          <t>Implement barcode scanning for reagent verification</t>
        </is>
      </c>
      <c r="J3" s="36" t="inlineStr">
        <is>
          <t>Quality Officer</t>
        </is>
      </c>
      <c r="K3" s="34" t="inlineStr">
        <is>
          <t>2026-02-28</t>
        </is>
      </c>
      <c r="L3" s="34" t="inlineStr">
        <is>
          <t>In Progress</t>
        </is>
      </c>
      <c r="M3" s="34" t="n"/>
      <c r="N3" s="37">
        <f>IFERROR(IF(L3="Closed",IF(N3&lt;&gt;"",DATEVALUE(N3)-DATEVALUE(C3),0),IF(C3&lt;&gt;"",TODAY()-DATEVALUE(C3),0)),0)</f>
        <v/>
      </c>
      <c r="O3" s="34">
        <f>IFERROR(IF(N3=0,"",IF(N3&lt;=30,"0-30 Days",IF(N3&lt;=60,"31-60 Days",IF(N3&lt;=90,"61-90 Days","90+ Days")))),"")</f>
        <v/>
      </c>
      <c r="P3" s="34" t="n"/>
      <c r="Q3" s="36" t="n"/>
    </row>
    <row r="4" ht="23.25" customHeight="1" s="22">
      <c r="A4" s="34" t="n">
        <v>3</v>
      </c>
      <c r="B4" s="35" t="inlineStr">
        <is>
          <t>CAPA-003</t>
        </is>
      </c>
      <c r="C4" s="34" t="inlineStr">
        <is>
          <t>2026-02-05</t>
        </is>
      </c>
      <c r="D4" s="36" t="inlineStr">
        <is>
          <t>External Assessment</t>
        </is>
      </c>
      <c r="E4" s="36" t="inlineStr">
        <is>
          <t>Competency assessment not documented for 2 staff</t>
        </is>
      </c>
      <c r="F4" s="36" t="inlineStr">
        <is>
          <t>Competency records stored in different locations</t>
        </is>
      </c>
      <c r="G4" s="34" t="inlineStr">
        <is>
          <t>Fishbone</t>
        </is>
      </c>
      <c r="H4" s="36" t="inlineStr">
        <is>
          <t>Consolidate all competency records into central file</t>
        </is>
      </c>
      <c r="I4" s="36" t="inlineStr">
        <is>
          <t>Implement quarterly competency review schedule</t>
        </is>
      </c>
      <c r="J4" s="36" t="inlineStr">
        <is>
          <t>HR Manager</t>
        </is>
      </c>
      <c r="K4" s="34" t="inlineStr">
        <is>
          <t>2026-03-15</t>
        </is>
      </c>
      <c r="L4" s="34" t="inlineStr">
        <is>
          <t>Open</t>
        </is>
      </c>
      <c r="M4" s="34" t="n"/>
      <c r="N4" s="37">
        <f>IFERROR(IF(L4="Closed",IF(N4&lt;&gt;"",DATEVALUE(N4)-DATEVALUE(C4),0),IF(C4&lt;&gt;"",TODAY()-DATEVALUE(C4),0)),0)</f>
        <v/>
      </c>
      <c r="O4" s="34">
        <f>IFERROR(IF(N4=0,"",IF(N4&lt;=30,"0-30 Days",IF(N4&lt;=60,"31-60 Days",IF(N4&lt;=90,"61-90 Days","90+ Days")))),"")</f>
        <v/>
      </c>
      <c r="P4" s="34" t="n"/>
      <c r="Q4" s="36" t="n"/>
    </row>
    <row r="5" ht="23.25" customHeight="1" s="22">
      <c r="A5" s="34" t="n">
        <v>4</v>
      </c>
      <c r="B5" s="35" t="inlineStr">
        <is>
          <t>CAPA-004</t>
        </is>
      </c>
      <c r="C5" s="34" t="inlineStr">
        <is>
          <t>2026-02-12</t>
        </is>
      </c>
      <c r="D5" s="36" t="inlineStr">
        <is>
          <t>Complaint</t>
        </is>
      </c>
      <c r="E5" s="36" t="inlineStr">
        <is>
          <t>Delayed TAT for routine chemistry panels</t>
        </is>
      </c>
      <c r="F5" s="36" t="inlineStr">
        <is>
          <t>Analyzer bottleneck during morning run</t>
        </is>
      </c>
      <c r="G5" s="34" t="inlineStr">
        <is>
          <t>Process Mapping</t>
        </is>
      </c>
      <c r="H5" s="36" t="inlineStr">
        <is>
          <t>Optimize sample loading sequence</t>
        </is>
      </c>
      <c r="I5" s="36" t="inlineStr">
        <is>
          <t>Evaluate need for additional analyzer capacity</t>
        </is>
      </c>
      <c r="J5" s="36" t="inlineStr">
        <is>
          <t>Lab Supervisor</t>
        </is>
      </c>
      <c r="K5" s="34" t="inlineStr">
        <is>
          <t>2026-03-01</t>
        </is>
      </c>
      <c r="L5" s="34" t="inlineStr">
        <is>
          <t>In Progress</t>
        </is>
      </c>
      <c r="M5" s="34" t="n"/>
      <c r="N5" s="37">
        <f>IFERROR(IF(L5="Closed",IF(N5&lt;&gt;"",DATEVALUE(N5)-DATEVALUE(C5),0),IF(C5&lt;&gt;"",TODAY()-DATEVALUE(C5),0)),0)</f>
        <v/>
      </c>
      <c r="O5" s="34">
        <f>IFERROR(IF(N5=0,"",IF(N5&lt;=30,"0-30 Days",IF(N5&lt;=60,"31-60 Days",IF(N5&lt;=90,"61-90 Days","90+ Days")))),"")</f>
        <v/>
      </c>
      <c r="P5" s="34" t="n"/>
      <c r="Q5" s="36" t="n"/>
    </row>
    <row r="6" ht="23.25" customHeight="1" s="22">
      <c r="A6" s="34" t="n">
        <v>5</v>
      </c>
      <c r="B6" s="35" t="inlineStr">
        <is>
          <t>CAPA-005</t>
        </is>
      </c>
      <c r="C6" s="34" t="inlineStr">
        <is>
          <t>2026-03-01</t>
        </is>
      </c>
      <c r="D6" s="36" t="inlineStr">
        <is>
          <t>QC Failure</t>
        </is>
      </c>
      <c r="E6" s="36" t="inlineStr">
        <is>
          <t>Westgard rule violation not acted upon</t>
        </is>
      </c>
      <c r="F6" s="36" t="inlineStr">
        <is>
          <t>Staff not trained on Westgard rules interpretation</t>
        </is>
      </c>
      <c r="G6" s="34" t="inlineStr">
        <is>
          <t>5 Whys</t>
        </is>
      </c>
      <c r="H6" s="36" t="inlineStr">
        <is>
          <t>Retrain all staff on Westgard multi-rule QC</t>
        </is>
      </c>
      <c r="I6" s="36" t="inlineStr">
        <is>
          <t>Implement mandatory annual QC competency</t>
        </is>
      </c>
      <c r="J6" s="36" t="inlineStr">
        <is>
          <t>Quality Manager</t>
        </is>
      </c>
      <c r="K6" s="34" t="inlineStr">
        <is>
          <t>2026-03-20</t>
        </is>
      </c>
      <c r="L6" s="34" t="inlineStr">
        <is>
          <t>Open</t>
        </is>
      </c>
      <c r="M6" s="34" t="n"/>
      <c r="N6" s="37">
        <f>IFERROR(IF(L6="Closed",IF(N6&lt;&gt;"",DATEVALUE(N6)-DATEVALUE(C6),0),IF(C6&lt;&gt;"",TODAY()-DATEVALUE(C6),0)),0)</f>
        <v/>
      </c>
      <c r="O6" s="34">
        <f>IFERROR(IF(N6=0,"",IF(N6&lt;=30,"0-30 Days",IF(N6&lt;=60,"31-60 Days",IF(N6&lt;=90,"61-90 Days","90+ Days")))),"")</f>
        <v/>
      </c>
      <c r="P6" s="34" t="n"/>
      <c r="Q6" s="36" t="n"/>
    </row>
    <row r="7" ht="23.25" customHeight="1" s="22">
      <c r="A7" s="34" t="n">
        <v>6</v>
      </c>
      <c r="B7" s="35" t="inlineStr">
        <is>
          <t>CAPA-006</t>
        </is>
      </c>
      <c r="C7" s="34" t="inlineStr">
        <is>
          <t>2026-03-10</t>
        </is>
      </c>
      <c r="D7" s="36" t="inlineStr">
        <is>
          <t>Safety Event</t>
        </is>
      </c>
      <c r="E7" s="36" t="inlineStr">
        <is>
          <t>Chemical spill not reported within required timeframe</t>
        </is>
      </c>
      <c r="F7" s="36" t="inlineStr">
        <is>
          <t>Staff unsure of reporting procedure</t>
        </is>
      </c>
      <c r="G7" s="34" t="inlineStr">
        <is>
          <t>5 Whys</t>
        </is>
      </c>
      <c r="H7" s="36" t="inlineStr">
        <is>
          <t>Post spill response procedure at all workstations</t>
        </is>
      </c>
      <c r="I7" s="36" t="inlineStr">
        <is>
          <t>Conduct safety refresher training for all staff</t>
        </is>
      </c>
      <c r="J7" s="36" t="inlineStr">
        <is>
          <t>Safety Officer</t>
        </is>
      </c>
      <c r="K7" s="34" t="inlineStr">
        <is>
          <t>2026-04-01</t>
        </is>
      </c>
      <c r="L7" s="34" t="inlineStr">
        <is>
          <t>Open</t>
        </is>
      </c>
      <c r="M7" s="34" t="n"/>
      <c r="N7" s="37">
        <f>IFERROR(IF(L7="Closed",IF(N7&lt;&gt;"",DATEVALUE(N7)-DATEVALUE(C7),0),IF(C7&lt;&gt;"",TODAY()-DATEVALUE(C7),0)),0)</f>
        <v/>
      </c>
      <c r="O7" s="34">
        <f>IFERROR(IF(N7=0,"",IF(N7&lt;=30,"0-30 Days",IF(N7&lt;=60,"31-60 Days",IF(N7&lt;=90,"61-90 Days","90+ Days")))),"")</f>
        <v/>
      </c>
      <c r="P7" s="34" t="n"/>
      <c r="Q7" s="36" t="n"/>
    </row>
    <row r="8" ht="23.25" customHeight="1" s="22">
      <c r="A8" s="34" t="n">
        <v>7</v>
      </c>
      <c r="B8" s="35" t="inlineStr">
        <is>
          <t>CAPA-007</t>
        </is>
      </c>
      <c r="C8" s="34" t="inlineStr">
        <is>
          <t>2026-03-20</t>
        </is>
      </c>
      <c r="D8" s="36" t="inlineStr">
        <is>
          <t>Internal Review</t>
        </is>
      </c>
      <c r="E8" s="36" t="inlineStr">
        <is>
          <t>Document review cycle not maintained</t>
        </is>
      </c>
      <c r="F8" s="36" t="inlineStr">
        <is>
          <t>No automated reminder system for document reviews</t>
        </is>
      </c>
      <c r="G8" s="34" t="inlineStr">
        <is>
          <t>FMEA</t>
        </is>
      </c>
      <c r="H8" s="36" t="inlineStr">
        <is>
          <t>Create document review calendar with reminders</t>
        </is>
      </c>
      <c r="I8" s="36" t="inlineStr">
        <is>
          <t>Implement QMS document control module</t>
        </is>
      </c>
      <c r="J8" s="36" t="inlineStr">
        <is>
          <t>Quality Manager</t>
        </is>
      </c>
      <c r="K8" s="34" t="inlineStr">
        <is>
          <t>2026-04-30</t>
        </is>
      </c>
      <c r="L8" s="34" t="inlineStr">
        <is>
          <t>In Progress</t>
        </is>
      </c>
      <c r="M8" s="34" t="n"/>
      <c r="N8" s="37">
        <f>IFERROR(IF(L8="Closed",IF(N8&lt;&gt;"",DATEVALUE(N8)-DATEVALUE(C8),0),IF(C8&lt;&gt;"",TODAY()-DATEVALUE(C8),0)),0)</f>
        <v/>
      </c>
      <c r="O8" s="34">
        <f>IFERROR(IF(N8=0,"",IF(N8&lt;=30,"0-30 Days",IF(N8&lt;=60,"31-60 Days",IF(N8&lt;=90,"61-90 Days","90+ Days")))),"")</f>
        <v/>
      </c>
      <c r="P8" s="34" t="n"/>
      <c r="Q8" s="36" t="n"/>
    </row>
    <row r="9" ht="23.25" customHeight="1" s="22">
      <c r="A9" s="34" t="n">
        <v>8</v>
      </c>
      <c r="B9" s="35" t="inlineStr">
        <is>
          <t>CAPA-008</t>
        </is>
      </c>
      <c r="C9" s="34" t="inlineStr">
        <is>
          <t>2026-04-01</t>
        </is>
      </c>
      <c r="D9" s="36" t="inlineStr">
        <is>
          <t>Audit Finding</t>
        </is>
      </c>
      <c r="E9" s="36" t="inlineStr">
        <is>
          <t>Equipment maintenance logs incomplete</t>
        </is>
      </c>
      <c r="F9" s="36" t="inlineStr">
        <is>
          <t>Maintenance log not consistently filled</t>
        </is>
      </c>
      <c r="G9" s="34" t="inlineStr">
        <is>
          <t>5 Whys</t>
        </is>
      </c>
      <c r="H9" s="36" t="inlineStr">
        <is>
          <t>Backfill missing maintenance records</t>
        </is>
      </c>
      <c r="I9" s="36" t="inlineStr">
        <is>
          <t>Implement digital maintenance log with mandatory fields</t>
        </is>
      </c>
      <c r="J9" s="36" t="inlineStr">
        <is>
          <t>Lab Manager</t>
        </is>
      </c>
      <c r="K9" s="34" t="inlineStr">
        <is>
          <t>2026-04-15</t>
        </is>
      </c>
      <c r="L9" s="34" t="inlineStr">
        <is>
          <t>Closed</t>
        </is>
      </c>
      <c r="M9" s="34" t="inlineStr">
        <is>
          <t>2026-04-10</t>
        </is>
      </c>
      <c r="N9" s="37">
        <f>IFERROR(IF(L9="Closed",IF(N9&lt;&gt;"",DATEVALUE(N9)-DATEVALUE(C9),0),IF(C9&lt;&gt;"",TODAY()-DATEVALUE(C9),0)),0)</f>
        <v/>
      </c>
      <c r="O9" s="34">
        <f>IFERROR(IF(N9=0,"",IF(N9&lt;=30,"0-30 Days",IF(N9&lt;=60,"31-60 Days",IF(N9&lt;=90,"61-90 Days","90+ Days")))),"")</f>
        <v/>
      </c>
      <c r="P9" s="34" t="inlineStr">
        <is>
          <t>Partially Effective</t>
        </is>
      </c>
      <c r="Q9" s="36" t="n"/>
    </row>
    <row r="10" ht="15" customHeight="1" s="22">
      <c r="A10" s="34" t="n">
        <v>9</v>
      </c>
      <c r="N10" s="37">
        <f>IFERROR(IF(L10="Closed",IF(N10&lt;&gt;"",DATEVALUE(N10)-DATEVALUE(C10),0),IF(C10&lt;&gt;"",TODAY()-DATEVALUE(C10),0)),0)</f>
        <v/>
      </c>
      <c r="O10" s="34">
        <f>IFERROR(IF(N10=0,"",IF(N10&lt;=30,"0-30 Days",IF(N10&lt;=60,"31-60 Days",IF(N10&lt;=90,"61-90 Days","90+ Days")))),"")</f>
        <v/>
      </c>
    </row>
    <row r="11" ht="15" customHeight="1" s="22">
      <c r="A11" s="34" t="n">
        <v>10</v>
      </c>
      <c r="N11" s="37">
        <f>IFERROR(IF(L11="Closed",IF(N11&lt;&gt;"",DATEVALUE(N11)-DATEVALUE(C11),0),IF(C11&lt;&gt;"",TODAY()-DATEVALUE(C11),0)),0)</f>
        <v/>
      </c>
      <c r="O11" s="34">
        <f>IFERROR(IF(N11=0,"",IF(N11&lt;=30,"0-30 Days",IF(N11&lt;=60,"31-60 Days",IF(N11&lt;=90,"61-90 Days","90+ Days")))),"")</f>
        <v/>
      </c>
    </row>
    <row r="12" ht="15" customHeight="1" s="22">
      <c r="A12" s="34" t="n">
        <v>11</v>
      </c>
      <c r="N12" s="37">
        <f>IFERROR(IF(L12="Closed",IF(N12&lt;&gt;"",DATEVALUE(N12)-DATEVALUE(C12),0),IF(C12&lt;&gt;"",TODAY()-DATEVALUE(C12),0)),0)</f>
        <v/>
      </c>
      <c r="O12" s="34">
        <f>IFERROR(IF(N12=0,"",IF(N12&lt;=30,"0-30 Days",IF(N12&lt;=60,"31-60 Days",IF(N12&lt;=90,"61-90 Days","90+ Days")))),"")</f>
        <v/>
      </c>
    </row>
    <row r="13" ht="15" customHeight="1" s="22">
      <c r="A13" s="34" t="n">
        <v>12</v>
      </c>
      <c r="N13" s="37">
        <f>IFERROR(IF(L13="Closed",IF(N13&lt;&gt;"",DATEVALUE(N13)-DATEVALUE(C13),0),IF(C13&lt;&gt;"",TODAY()-DATEVALUE(C13),0)),0)</f>
        <v/>
      </c>
      <c r="O13" s="34">
        <f>IFERROR(IF(N13=0,"",IF(N13&lt;=30,"0-30 Days",IF(N13&lt;=60,"31-60 Days",IF(N13&lt;=90,"61-90 Days","90+ Days")))),"")</f>
        <v/>
      </c>
    </row>
    <row r="14" ht="15" customHeight="1" s="22">
      <c r="A14" s="34" t="n">
        <v>13</v>
      </c>
      <c r="N14" s="37">
        <f>IFERROR(IF(L14="Closed",IF(N14&lt;&gt;"",DATEVALUE(N14)-DATEVALUE(C14),0),IF(C14&lt;&gt;"",TODAY()-DATEVALUE(C14),0)),0)</f>
        <v/>
      </c>
      <c r="O14" s="34">
        <f>IFERROR(IF(N14=0,"",IF(N14&lt;=30,"0-30 Days",IF(N14&lt;=60,"31-60 Days",IF(N14&lt;=90,"61-90 Days","90+ Days")))),"")</f>
        <v/>
      </c>
    </row>
    <row r="15" ht="15" customHeight="1" s="22">
      <c r="A15" s="34" t="n">
        <v>14</v>
      </c>
      <c r="N15" s="37">
        <f>IFERROR(IF(L15="Closed",IF(N15&lt;&gt;"",DATEVALUE(N15)-DATEVALUE(C15),0),IF(C15&lt;&gt;"",TODAY()-DATEVALUE(C15),0)),0)</f>
        <v/>
      </c>
      <c r="O15" s="34">
        <f>IFERROR(IF(N15=0,"",IF(N15&lt;=30,"0-30 Days",IF(N15&lt;=60,"31-60 Days",IF(N15&lt;=90,"61-90 Days","90+ Days")))),"")</f>
        <v/>
      </c>
    </row>
    <row r="16" ht="15" customHeight="1" s="22">
      <c r="A16" s="34" t="n">
        <v>15</v>
      </c>
      <c r="N16" s="37">
        <f>IFERROR(IF(L16="Closed",IF(N16&lt;&gt;"",DATEVALUE(N16)-DATEVALUE(C16),0),IF(C16&lt;&gt;"",TODAY()-DATEVALUE(C16),0)),0)</f>
        <v/>
      </c>
      <c r="O16" s="34">
        <f>IFERROR(IF(N16=0,"",IF(N16&lt;=30,"0-30 Days",IF(N16&lt;=60,"31-60 Days",IF(N16&lt;=90,"61-90 Days","90+ Days")))),"")</f>
        <v/>
      </c>
    </row>
    <row r="17" ht="15" customHeight="1" s="22">
      <c r="A17" s="34" t="n">
        <v>16</v>
      </c>
      <c r="N17" s="37">
        <f>IFERROR(IF(L17="Closed",IF(N17&lt;&gt;"",DATEVALUE(N17)-DATEVALUE(C17),0),IF(C17&lt;&gt;"",TODAY()-DATEVALUE(C17),0)),0)</f>
        <v/>
      </c>
      <c r="O17" s="34">
        <f>IFERROR(IF(N17=0,"",IF(N17&lt;=30,"0-30 Days",IF(N17&lt;=60,"31-60 Days",IF(N17&lt;=90,"61-90 Days","90+ Days")))),"")</f>
        <v/>
      </c>
    </row>
    <row r="18" ht="15" customHeight="1" s="22">
      <c r="A18" s="34" t="n">
        <v>17</v>
      </c>
      <c r="N18" s="37">
        <f>IFERROR(IF(L18="Closed",IF(N18&lt;&gt;"",DATEVALUE(N18)-DATEVALUE(C18),0),IF(C18&lt;&gt;"",TODAY()-DATEVALUE(C18),0)),0)</f>
        <v/>
      </c>
      <c r="O18" s="34">
        <f>IFERROR(IF(N18=0,"",IF(N18&lt;=30,"0-30 Days",IF(N18&lt;=60,"31-60 Days",IF(N18&lt;=90,"61-90 Days","90+ Days")))),"")</f>
        <v/>
      </c>
    </row>
    <row r="19" ht="15" customHeight="1" s="22">
      <c r="A19" s="34" t="n">
        <v>18</v>
      </c>
      <c r="N19" s="37">
        <f>IFERROR(IF(L19="Closed",IF(N19&lt;&gt;"",DATEVALUE(N19)-DATEVALUE(C19),0),IF(C19&lt;&gt;"",TODAY()-DATEVALUE(C19),0)),0)</f>
        <v/>
      </c>
      <c r="O19" s="34">
        <f>IFERROR(IF(N19=0,"",IF(N19&lt;=30,"0-30 Days",IF(N19&lt;=60,"31-60 Days",IF(N19&lt;=90,"61-90 Days","90+ Days")))),"")</f>
        <v/>
      </c>
    </row>
    <row r="20" ht="15" customHeight="1" s="22">
      <c r="A20" s="34" t="n">
        <v>19</v>
      </c>
      <c r="N20" s="37">
        <f>IFERROR(IF(L20="Closed",IF(N20&lt;&gt;"",DATEVALUE(N20)-DATEVALUE(C20),0),IF(C20&lt;&gt;"",TODAY()-DATEVALUE(C20),0)),0)</f>
        <v/>
      </c>
      <c r="O20" s="34">
        <f>IFERROR(IF(N20=0,"",IF(N20&lt;=30,"0-30 Days",IF(N20&lt;=60,"31-60 Days",IF(N20&lt;=90,"61-90 Days","90+ Days")))),"")</f>
        <v/>
      </c>
    </row>
    <row r="21" ht="15" customHeight="1" s="22">
      <c r="A21" s="34" t="n">
        <v>20</v>
      </c>
      <c r="N21" s="37">
        <f>IFERROR(IF(L21="Closed",IF(N21&lt;&gt;"",DATEVALUE(N21)-DATEVALUE(C21),0),IF(C21&lt;&gt;"",TODAY()-DATEVALUE(C21),0)),0)</f>
        <v/>
      </c>
      <c r="O21" s="34">
        <f>IFERROR(IF(N21=0,"",IF(N21&lt;=30,"0-30 Days",IF(N21&lt;=60,"31-60 Days",IF(N21&lt;=90,"61-90 Days","90+ Days")))),"")</f>
        <v/>
      </c>
    </row>
    <row r="22" ht="15" customHeight="1" s="22">
      <c r="A22" s="34" t="n">
        <v>21</v>
      </c>
      <c r="N22" s="37">
        <f>IFERROR(IF(L22="Closed",IF(N22&lt;&gt;"",DATEVALUE(N22)-DATEVALUE(C22),0),IF(C22&lt;&gt;"",TODAY()-DATEVALUE(C22),0)),0)</f>
        <v/>
      </c>
      <c r="O22" s="34">
        <f>IFERROR(IF(N22=0,"",IF(N22&lt;=30,"0-30 Days",IF(N22&lt;=60,"31-60 Days",IF(N22&lt;=90,"61-90 Days","90+ Days")))),"")</f>
        <v/>
      </c>
    </row>
    <row r="23" ht="15" customHeight="1" s="22">
      <c r="A23" s="34" t="n">
        <v>22</v>
      </c>
      <c r="N23" s="37">
        <f>IFERROR(IF(L23="Closed",IF(N23&lt;&gt;"",DATEVALUE(N23)-DATEVALUE(C23),0),IF(C23&lt;&gt;"",TODAY()-DATEVALUE(C23),0)),0)</f>
        <v/>
      </c>
      <c r="O23" s="34">
        <f>IFERROR(IF(N23=0,"",IF(N23&lt;=30,"0-30 Days",IF(N23&lt;=60,"31-60 Days",IF(N23&lt;=90,"61-90 Days","90+ Days")))),"")</f>
        <v/>
      </c>
    </row>
    <row r="24" ht="15" customHeight="1" s="22">
      <c r="A24" s="34" t="n">
        <v>23</v>
      </c>
      <c r="N24" s="37">
        <f>IFERROR(IF(L24="Closed",IF(N24&lt;&gt;"",DATEVALUE(N24)-DATEVALUE(C24),0),IF(C24&lt;&gt;"",TODAY()-DATEVALUE(C24),0)),0)</f>
        <v/>
      </c>
      <c r="O24" s="34">
        <f>IFERROR(IF(N24=0,"",IF(N24&lt;=30,"0-30 Days",IF(N24&lt;=60,"31-60 Days",IF(N24&lt;=90,"61-90 Days","90+ Days")))),"")</f>
        <v/>
      </c>
    </row>
    <row r="25" ht="15" customHeight="1" s="22">
      <c r="A25" s="34" t="n">
        <v>24</v>
      </c>
      <c r="N25" s="37">
        <f>IFERROR(IF(L25="Closed",IF(N25&lt;&gt;"",DATEVALUE(N25)-DATEVALUE(C25),0),IF(C25&lt;&gt;"",TODAY()-DATEVALUE(C25),0)),0)</f>
        <v/>
      </c>
      <c r="O25" s="34">
        <f>IFERROR(IF(N25=0,"",IF(N25&lt;=30,"0-30 Days",IF(N25&lt;=60,"31-60 Days",IF(N25&lt;=90,"61-90 Days","90+ Days")))),"")</f>
        <v/>
      </c>
    </row>
    <row r="26" ht="15" customHeight="1" s="22">
      <c r="A26" s="34" t="n">
        <v>25</v>
      </c>
      <c r="N26" s="37">
        <f>IFERROR(IF(L26="Closed",IF(N26&lt;&gt;"",DATEVALUE(N26)-DATEVALUE(C26),0),IF(C26&lt;&gt;"",TODAY()-DATEVALUE(C26),0)),0)</f>
        <v/>
      </c>
      <c r="O26" s="34">
        <f>IFERROR(IF(N26=0,"",IF(N26&lt;=30,"0-30 Days",IF(N26&lt;=60,"31-60 Days",IF(N26&lt;=90,"61-90 Days","90+ Days")))),"")</f>
        <v/>
      </c>
    </row>
    <row r="27" ht="15" customHeight="1" s="22">
      <c r="A27" s="34" t="n">
        <v>26</v>
      </c>
      <c r="N27" s="37">
        <f>IFERROR(IF(L27="Closed",IF(N27&lt;&gt;"",DATEVALUE(N27)-DATEVALUE(C27),0),IF(C27&lt;&gt;"",TODAY()-DATEVALUE(C27),0)),0)</f>
        <v/>
      </c>
      <c r="O27" s="34">
        <f>IFERROR(IF(N27=0,"",IF(N27&lt;=30,"0-30 Days",IF(N27&lt;=60,"31-60 Days",IF(N27&lt;=90,"61-90 Days","90+ Days")))),"")</f>
        <v/>
      </c>
    </row>
    <row r="28" ht="15" customHeight="1" s="22">
      <c r="A28" s="34" t="n">
        <v>27</v>
      </c>
      <c r="N28" s="37">
        <f>IFERROR(IF(L28="Closed",IF(N28&lt;&gt;"",DATEVALUE(N28)-DATEVALUE(C28),0),IF(C28&lt;&gt;"",TODAY()-DATEVALUE(C28),0)),0)</f>
        <v/>
      </c>
      <c r="O28" s="34">
        <f>IFERROR(IF(N28=0,"",IF(N28&lt;=30,"0-30 Days",IF(N28&lt;=60,"31-60 Days",IF(N28&lt;=90,"61-90 Days","90+ Days")))),"")</f>
        <v/>
      </c>
    </row>
    <row r="29" ht="15" customHeight="1" s="22">
      <c r="A29" s="34" t="n">
        <v>28</v>
      </c>
      <c r="N29" s="37">
        <f>IFERROR(IF(L29="Closed",IF(N29&lt;&gt;"",DATEVALUE(N29)-DATEVALUE(C29),0),IF(C29&lt;&gt;"",TODAY()-DATEVALUE(C29),0)),0)</f>
        <v/>
      </c>
      <c r="O29" s="34">
        <f>IFERROR(IF(N29=0,"",IF(N29&lt;=30,"0-30 Days",IF(N29&lt;=60,"31-60 Days",IF(N29&lt;=90,"61-90 Days","90+ Days")))),"")</f>
        <v/>
      </c>
    </row>
    <row r="30" ht="15" customHeight="1" s="22">
      <c r="A30" s="34" t="n">
        <v>29</v>
      </c>
      <c r="N30" s="37">
        <f>IFERROR(IF(L30="Closed",IF(N30&lt;&gt;"",DATEVALUE(N30)-DATEVALUE(C30),0),IF(C30&lt;&gt;"",TODAY()-DATEVALUE(C30),0)),0)</f>
        <v/>
      </c>
      <c r="O30" s="34">
        <f>IFERROR(IF(N30=0,"",IF(N30&lt;=30,"0-30 Days",IF(N30&lt;=60,"31-60 Days",IF(N30&lt;=90,"61-90 Days","90+ Days")))),"")</f>
        <v/>
      </c>
    </row>
    <row r="31" ht="15" customHeight="1" s="22">
      <c r="A31" s="34" t="n">
        <v>30</v>
      </c>
      <c r="N31" s="37">
        <f>IFERROR(IF(L31="Closed",IF(N31&lt;&gt;"",DATEVALUE(N31)-DATEVALUE(C31),0),IF(C31&lt;&gt;"",TODAY()-DATEVALUE(C31),0)),0)</f>
        <v/>
      </c>
      <c r="O31" s="34">
        <f>IFERROR(IF(N31=0,"",IF(N31&lt;=30,"0-30 Days",IF(N31&lt;=60,"31-60 Days",IF(N31&lt;=90,"61-90 Days","90+ Days")))),"")</f>
        <v/>
      </c>
    </row>
    <row r="32" ht="15" customHeight="1" s="22">
      <c r="A32" s="34" t="n">
        <v>31</v>
      </c>
      <c r="N32" s="37">
        <f>IF(L32="Closed",IF(N32&lt;&gt;"",DATEVALUE(N32)-DATEVALUE(C32),0),IF(C32&lt;&gt;"",TODAY()-DATEVALUE(C32),0))</f>
        <v/>
      </c>
      <c r="O32" s="34">
        <f>IF(N32=0,"",IF(N32&lt;=30,"0-30 Days",IF(N32&lt;=60,"31-60 Days",IF(N32&lt;=90,"61-90 Days","90+ Days"))))</f>
        <v/>
      </c>
    </row>
    <row r="33" ht="15" customHeight="1" s="22">
      <c r="A33" s="34" t="n">
        <v>32</v>
      </c>
      <c r="N33" s="37">
        <f>IF(L33="Closed",IF(N33&lt;&gt;"",DATEVALUE(N33)-DATEVALUE(C33),0),IF(C33&lt;&gt;"",TODAY()-DATEVALUE(C33),0))</f>
        <v/>
      </c>
      <c r="O33" s="34">
        <f>IF(N33=0,"",IF(N33&lt;=30,"0-30 Days",IF(N33&lt;=60,"31-60 Days",IF(N33&lt;=90,"61-90 Days","90+ Days"))))</f>
        <v/>
      </c>
    </row>
    <row r="34" ht="15" customHeight="1" s="22">
      <c r="A34" s="34" t="n">
        <v>33</v>
      </c>
      <c r="N34" s="37">
        <f>IF(L34="Closed",IF(N34&lt;&gt;"",DATEVALUE(N34)-DATEVALUE(C34),0),IF(C34&lt;&gt;"",TODAY()-DATEVALUE(C34),0))</f>
        <v/>
      </c>
      <c r="O34" s="34">
        <f>IF(N34=0,"",IF(N34&lt;=30,"0-30 Days",IF(N34&lt;=60,"31-60 Days",IF(N34&lt;=90,"61-90 Days","90+ Days"))))</f>
        <v/>
      </c>
    </row>
    <row r="35" ht="15" customHeight="1" s="22">
      <c r="A35" s="34" t="n">
        <v>34</v>
      </c>
      <c r="N35" s="37">
        <f>IF(L35="Closed",IF(N35&lt;&gt;"",DATEVALUE(N35)-DATEVALUE(C35),0),IF(C35&lt;&gt;"",TODAY()-DATEVALUE(C35),0))</f>
        <v/>
      </c>
      <c r="O35" s="34">
        <f>IF(N35=0,"",IF(N35&lt;=30,"0-30 Days",IF(N35&lt;=60,"31-60 Days",IF(N35&lt;=90,"61-90 Days","90+ Days"))))</f>
        <v/>
      </c>
    </row>
    <row r="36" ht="15" customHeight="1" s="22">
      <c r="A36" s="34" t="n">
        <v>35</v>
      </c>
      <c r="N36" s="37">
        <f>IF(L36="Closed",IF(N36&lt;&gt;"",DATEVALUE(N36)-DATEVALUE(C36),0),IF(C36&lt;&gt;"",TODAY()-DATEVALUE(C36),0))</f>
        <v/>
      </c>
      <c r="O36" s="34">
        <f>IF(N36=0,"",IF(N36&lt;=30,"0-30 Days",IF(N36&lt;=60,"31-60 Days",IF(N36&lt;=90,"61-90 Days","90+ Days"))))</f>
        <v/>
      </c>
    </row>
    <row r="37" ht="15" customHeight="1" s="22">
      <c r="A37" s="34" t="n">
        <v>36</v>
      </c>
      <c r="N37" s="37">
        <f>IF(L37="Closed",IF(N37&lt;&gt;"",DATEVALUE(N37)-DATEVALUE(C37),0),IF(C37&lt;&gt;"",TODAY()-DATEVALUE(C37),0))</f>
        <v/>
      </c>
      <c r="O37" s="34">
        <f>IF(N37=0,"",IF(N37&lt;=30,"0-30 Days",IF(N37&lt;=60,"31-60 Days",IF(N37&lt;=90,"61-90 Days","90+ Days"))))</f>
        <v/>
      </c>
    </row>
    <row r="38" ht="15" customHeight="1" s="22">
      <c r="A38" s="34" t="n">
        <v>37</v>
      </c>
      <c r="N38" s="37">
        <f>IF(L38="Closed",IF(N38&lt;&gt;"",DATEVALUE(N38)-DATEVALUE(C38),0),IF(C38&lt;&gt;"",TODAY()-DATEVALUE(C38),0))</f>
        <v/>
      </c>
      <c r="O38" s="34">
        <f>IF(N38=0,"",IF(N38&lt;=30,"0-30 Days",IF(N38&lt;=60,"31-60 Days",IF(N38&lt;=90,"61-90 Days","90+ Days"))))</f>
        <v/>
      </c>
    </row>
    <row r="39" ht="15" customHeight="1" s="22">
      <c r="A39" s="34" t="n">
        <v>38</v>
      </c>
      <c r="N39" s="37">
        <f>IF(L39="Closed",IF(N39&lt;&gt;"",DATEVALUE(N39)-DATEVALUE(C39),0),IF(C39&lt;&gt;"",TODAY()-DATEVALUE(C39),0))</f>
        <v/>
      </c>
      <c r="O39" s="34">
        <f>IF(N39=0,"",IF(N39&lt;=30,"0-30 Days",IF(N39&lt;=60,"31-60 Days",IF(N39&lt;=90,"61-90 Days","90+ Days"))))</f>
        <v/>
      </c>
    </row>
  </sheetData>
  <sheetProtection selectLockedCells="0" selectUnlockedCells="0" sheet="1" objects="0" insertRows="1" insertHyperlinks="1" autoFilter="1" scenarios="0" formatColumns="1" deleteColumns="1" insertColumns="1" pivotTables="1" deleteRows="1" formatCells="1" formatRows="1" sort="1" password="AF18"/>
  <autoFilter ref="A1:Q39"/>
  <conditionalFormatting sqref="N2:N39">
    <cfRule type="cellIs" rank="0" priority="2" equalAverage="0" operator="greaterThan" aboveAverage="0" dxfId="8" text="" percent="0" bottom="0">
      <formula>30</formula>
    </cfRule>
    <cfRule type="cellIs" rank="0" priority="3" equalAverage="0" operator="between" aboveAverage="0" dxfId="9" text="" percent="0" bottom="0">
      <formula>15</formula>
      <formula>30</formula>
    </cfRule>
  </conditionalFormatting>
  <conditionalFormatting sqref="L2:L39">
    <cfRule type="cellIs" rank="0" priority="4" equalAverage="0" operator="equal" aboveAverage="0" dxfId="8" text="" percent="0" bottom="0">
      <formula>"Overdue"</formula>
    </cfRule>
    <cfRule type="cellIs" rank="0" priority="5" equalAverage="0" operator="equal" aboveAverage="0" dxfId="9" text="" percent="0" bottom="0">
      <formula>"Open"</formula>
    </cfRule>
  </conditionalFormatting>
  <dataValidations count="4">
    <dataValidation sqref="D2:D39" showDropDown="0" showInputMessage="0" showErrorMessage="0" allowBlank="1" type="list" errorStyle="stop" operator="between">
      <formula1>"Audit Finding,Incident,Complaint,External Assessment,Internal Review,QC Failure,Safety Event"</formula1>
      <formula2>0</formula2>
    </dataValidation>
    <dataValidation sqref="L2:L39" showDropDown="0" showInputMessage="0" showErrorMessage="0" allowBlank="1" type="list" errorStyle="stop" operator="between">
      <formula1>"Open,In Progress,Closed,Overdue,Cancelled"</formula1>
      <formula2>0</formula2>
    </dataValidation>
    <dataValidation sqref="G2:G39" showDropDown="0" showInputMessage="0" showErrorMessage="0" allowBlank="1" type="list" errorStyle="stop" operator="between">
      <formula1>"5 Whys,Fishbone,FMEA,Root Cause Analysis,Process Mapping"</formula1>
      <formula2>0</formula2>
    </dataValidation>
    <dataValidation sqref="P2:P39" showDropDown="0" showInputMessage="0" showErrorMessage="0" allowBlank="1" type="list" errorStyle="stop" operator="between">
      <formula1>"Effective,Partially Effective,Not Effective,Monitoring,Not Yet Assessed"</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L4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1" min="1" max="1"/>
    <col width="14" customWidth="1" style="21" min="2" max="12"/>
  </cols>
  <sheetData>
    <row r="1"/>
    <row r="2" ht="31.5" customHeight="1" s="22">
      <c r="B2" s="38" t="inlineStr">
        <is>
          <t>CAPA Management Dashboard</t>
        </is>
      </c>
    </row>
    <row r="3"/>
    <row r="4" ht="21.75" customHeight="1" s="22">
      <c r="B4" s="39" t="inlineStr">
        <is>
          <t>Total CAPAs</t>
        </is>
      </c>
      <c r="D4" s="39" t="inlineStr">
        <is>
          <t>Open</t>
        </is>
      </c>
      <c r="F4" s="39" t="inlineStr">
        <is>
          <t>In Progress</t>
        </is>
      </c>
      <c r="H4" s="39" t="inlineStr">
        <is>
          <t>Closed</t>
        </is>
      </c>
      <c r="J4" s="39" t="inlineStr">
        <is>
          <t>Closure Rate %</t>
        </is>
      </c>
    </row>
    <row r="5" ht="19.5" customHeight="1" s="22">
      <c r="B5" s="40">
        <f>COUNTA('CAPA Register'!B2:B39)</f>
        <v/>
      </c>
      <c r="D5" s="40">
        <f>COUNTIF('CAPA Register'!L2:L39,"Open")</f>
        <v/>
      </c>
      <c r="F5" s="40">
        <f>COUNTIF('CAPA Register'!L2:L39,"In Progress")</f>
        <v/>
      </c>
      <c r="H5" s="40">
        <f>COUNTIF('CAPA Register'!L2:L39,"Closed")</f>
        <v/>
      </c>
      <c r="J5" s="40">
        <f>IFERROR(COUNTIF('CAPA Register'!L2:L39,"Closed")/(COUNTA('CAPA Register'!B2:B39))*100,0)</f>
        <v/>
      </c>
    </row>
    <row r="6" ht="19.5" customHeight="1" s="22"/>
    <row r="7"/>
    <row r="8"/>
    <row r="9" ht="24" customHeight="1" s="22">
      <c r="B9" s="41" t="inlineStr">
        <is>
          <t>CAPA Status Breakdown</t>
        </is>
      </c>
    </row>
    <row r="10" ht="15" customHeight="1" s="22">
      <c r="B10" s="33" t="inlineStr">
        <is>
          <t>Status</t>
        </is>
      </c>
      <c r="C10" s="33" t="inlineStr">
        <is>
          <t>Count</t>
        </is>
      </c>
    </row>
    <row r="11" ht="15" customHeight="1" s="22">
      <c r="B11" s="36" t="inlineStr">
        <is>
          <t>Open</t>
        </is>
      </c>
      <c r="C11" s="35">
        <f>COUNTIF('CAPA Register'!L2:L39,"Open")</f>
        <v/>
      </c>
    </row>
    <row r="12" ht="15" customHeight="1" s="22">
      <c r="B12" s="36" t="inlineStr">
        <is>
          <t>In Progress</t>
        </is>
      </c>
      <c r="C12" s="35">
        <f>COUNTIF('CAPA Register'!L2:L39,"In Progress")</f>
        <v/>
      </c>
    </row>
    <row r="13" ht="15" customHeight="1" s="22">
      <c r="B13" s="36" t="inlineStr">
        <is>
          <t>Closed</t>
        </is>
      </c>
      <c r="C13" s="35">
        <f>COUNTIF('CAPA Register'!L2:L39,"Closed")</f>
        <v/>
      </c>
    </row>
    <row r="14" ht="15" customHeight="1" s="22">
      <c r="B14" s="36" t="inlineStr">
        <is>
          <t>Overdue</t>
        </is>
      </c>
      <c r="C14" s="35">
        <f>COUNTIF('CAPA Register'!L2:L39,"Overdue")</f>
        <v/>
      </c>
    </row>
    <row r="15" ht="15" customHeight="1" s="22">
      <c r="B15" s="36" t="inlineStr">
        <is>
          <t>Cancelled</t>
        </is>
      </c>
      <c r="C15" s="35">
        <f>COUNTIF('CAPA Register'!L2:L39,"Cancelled")</f>
        <v/>
      </c>
    </row>
    <row r="16"/>
    <row r="17"/>
    <row r="18"/>
    <row r="19"/>
    <row r="20"/>
    <row r="21"/>
    <row r="22" ht="24" customHeight="1" s="22">
      <c r="B22" s="41" t="inlineStr">
        <is>
          <t>CAPA Source Breakdown</t>
        </is>
      </c>
    </row>
    <row r="23" ht="15" customHeight="1" s="22">
      <c r="B23" s="33" t="inlineStr">
        <is>
          <t>Source</t>
        </is>
      </c>
      <c r="C23" s="33" t="inlineStr">
        <is>
          <t>Count</t>
        </is>
      </c>
    </row>
    <row r="24" ht="15" customHeight="1" s="22">
      <c r="B24" s="36" t="inlineStr">
        <is>
          <t>Audit Finding</t>
        </is>
      </c>
      <c r="C24" s="35">
        <f>COUNTIF('CAPA Register'!D2:D39,"Audit Finding")</f>
        <v/>
      </c>
    </row>
    <row r="25" ht="15" customHeight="1" s="22">
      <c r="B25" s="36" t="inlineStr">
        <is>
          <t>Incident</t>
        </is>
      </c>
      <c r="C25" s="35">
        <f>COUNTIF('CAPA Register'!D2:D39,"Incident")</f>
        <v/>
      </c>
    </row>
    <row r="26" ht="15" customHeight="1" s="22">
      <c r="B26" s="36" t="inlineStr">
        <is>
          <t>Complaint</t>
        </is>
      </c>
      <c r="C26" s="35">
        <f>COUNTIF('CAPA Register'!D2:D39,"Complaint")</f>
        <v/>
      </c>
    </row>
    <row r="27" ht="23.25" customHeight="1" s="22">
      <c r="B27" s="36" t="inlineStr">
        <is>
          <t>External Assessment</t>
        </is>
      </c>
      <c r="C27" s="35">
        <f>COUNTIF('CAPA Register'!D2:D39,"External Assessment")</f>
        <v/>
      </c>
    </row>
    <row r="28" ht="15" customHeight="1" s="22">
      <c r="B28" s="36" t="inlineStr">
        <is>
          <t>Internal Review</t>
        </is>
      </c>
      <c r="C28" s="35">
        <f>COUNTIF('CAPA Register'!D2:D39,"Internal Review")</f>
        <v/>
      </c>
    </row>
    <row r="29" ht="15" customHeight="1" s="22">
      <c r="B29" s="36" t="inlineStr">
        <is>
          <t>QC Failure</t>
        </is>
      </c>
      <c r="C29" s="35">
        <f>COUNTIF('CAPA Register'!D2:D39,"QC Failure")</f>
        <v/>
      </c>
    </row>
    <row r="30" ht="15" customHeight="1" s="22">
      <c r="B30" s="36" t="inlineStr">
        <is>
          <t>Safety Event</t>
        </is>
      </c>
      <c r="C30" s="35">
        <f>COUNTIF('CAPA Register'!D2:D39,"Safety Event")</f>
        <v/>
      </c>
    </row>
    <row r="31"/>
    <row r="32"/>
    <row r="33"/>
    <row r="34"/>
    <row r="35" ht="24" customHeight="1" s="22">
      <c r="B35" s="41" t="inlineStr">
        <is>
          <t>CAPA Aging Analysis</t>
        </is>
      </c>
    </row>
    <row r="36" ht="15" customHeight="1" s="22">
      <c r="B36" s="33" t="inlineStr">
        <is>
          <t>Age</t>
        </is>
      </c>
      <c r="C36" s="33" t="inlineStr">
        <is>
          <t>Count</t>
        </is>
      </c>
    </row>
    <row r="37" ht="15" customHeight="1" s="22">
      <c r="B37" s="36" t="inlineStr">
        <is>
          <t>0-30 Days</t>
        </is>
      </c>
      <c r="C37" s="35">
        <f>COUNTIF('CAPA Register'!O2:O39,"0-30 Days")</f>
        <v/>
      </c>
    </row>
    <row r="38" ht="15" customHeight="1" s="22">
      <c r="B38" s="36" t="inlineStr">
        <is>
          <t>31-60 Days</t>
        </is>
      </c>
      <c r="C38" s="35">
        <f>COUNTIF('CAPA Register'!O2:O39,"31-60 Days")</f>
        <v/>
      </c>
    </row>
    <row r="39" ht="15" customHeight="1" s="22">
      <c r="B39" s="36" t="inlineStr">
        <is>
          <t>61-90 Days</t>
        </is>
      </c>
      <c r="C39" s="35">
        <f>COUNTIF('CAPA Register'!O2:O39,"61-90 Days")</f>
        <v/>
      </c>
    </row>
    <row r="40" ht="15" customHeight="1" s="22">
      <c r="B40" s="36" t="inlineStr">
        <is>
          <t>90+ Days</t>
        </is>
      </c>
      <c r="C40" s="35">
        <f>COUNTIF('CAPA Register'!O2:O39,"90+ Days")</f>
        <v/>
      </c>
    </row>
  </sheetData>
  <sheetProtection selectLockedCells="0" selectUnlockedCells="0" sheet="1" objects="0" insertRows="1" insertHyperlinks="1" autoFilter="1" scenarios="0" formatColumns="1" deleteColumns="1" insertColumns="1" pivotTables="1" deleteRows="1" formatCells="1" formatRows="1" sort="1" password="AF18"/>
  <mergeCells count="14">
    <mergeCell ref="F4:G4"/>
    <mergeCell ref="J4:K4"/>
    <mergeCell ref="B22:G22"/>
    <mergeCell ref="B9:G9"/>
    <mergeCell ref="B5:C6"/>
    <mergeCell ref="B2:L2"/>
    <mergeCell ref="D5:E6"/>
    <mergeCell ref="F5:G6"/>
    <mergeCell ref="B35:G35"/>
    <mergeCell ref="D4:E4"/>
    <mergeCell ref="H4:I4"/>
    <mergeCell ref="H5:I6"/>
    <mergeCell ref="J5:K6"/>
    <mergeCell ref="B4:C4"/>
  </mergeCell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2026-10-07T15:54:23Z</dcterms:created>
  <dcterms:modified xmlns:dcterms="http://purl.org/dc/terms/" xmlns:xsi="http://www.w3.org/2001/XMLSchema-instance" xsi:type="dcterms:W3CDTF">2026-10-07T16:28:40Z</dcterms:modified>
  <cp:revision>2</cp:revision>
</cp:coreProperties>
</file>